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LSSIC\lssf\rezultāti\79_Spartakiāde\"/>
    </mc:Choice>
  </mc:AlternateContent>
  <xr:revisionPtr revIDLastSave="0" documentId="8_{B23D12F9-423F-49D1-BE39-A73CF05D863E}" xr6:coauthVersionLast="47" xr6:coauthVersionMax="47" xr10:uidLastSave="{00000000-0000-0000-0000-000000000000}"/>
  <bookViews>
    <workbookView xWindow="-108" yWindow="-108" windowWidth="23256" windowHeight="12456" tabRatio="541" xr2:uid="{00000000-000D-0000-FFFF-FFFF00000000}"/>
  </bookViews>
  <sheets>
    <sheet name="Kopvertejums" sheetId="1" r:id="rId1"/>
    <sheet name=" KKP CD" sheetId="7" state="hidden" r:id="rId2"/>
    <sheet name=" KKP CD_punkti" sheetId="20" r:id="rId3"/>
    <sheet name="KKP PAB" sheetId="17" state="hidden" r:id="rId4"/>
    <sheet name="KKP PAB_punkti" sheetId="21" r:id="rId5"/>
    <sheet name="KTT" sheetId="11" r:id="rId6"/>
    <sheet name="ITT meit 2026" sheetId="18" r:id="rId7"/>
    <sheet name="ITT zēni 2026" sheetId="24" r:id="rId8"/>
  </sheets>
  <definedNames>
    <definedName name="_xlnm.Print_Area" localSheetId="6">'ITT meit 2026'!$A$1:$S$113</definedName>
    <definedName name="_xlnm.Print_Area" localSheetId="7">'ITT zēni 2026'!$A$1:$S$112</definedName>
    <definedName name="_xlnm.Print_Area" localSheetId="0">Kopvertejums!$A$2:$H$52</definedName>
    <definedName name="_xlnm.Print_Area" localSheetId="5">KTT!$A$2:$R$107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3" i="11" l="1"/>
  <c r="O104" i="11"/>
  <c r="O105" i="11"/>
  <c r="O102" i="11"/>
  <c r="N102" i="11"/>
  <c r="N105" i="11"/>
  <c r="N104" i="11"/>
  <c r="N103" i="11"/>
  <c r="F9" i="1"/>
  <c r="F10" i="1"/>
  <c r="F11" i="1"/>
  <c r="F12" i="1"/>
  <c r="F8" i="1"/>
  <c r="O81" i="11"/>
  <c r="O82" i="11"/>
  <c r="O83" i="11"/>
  <c r="O84" i="11"/>
  <c r="O80" i="11"/>
  <c r="O58" i="11"/>
  <c r="N81" i="11"/>
  <c r="N82" i="11"/>
  <c r="N83" i="11"/>
  <c r="N84" i="11"/>
  <c r="N80" i="11"/>
  <c r="N37" i="11"/>
  <c r="M37" i="11"/>
  <c r="N38" i="11"/>
  <c r="N39" i="11"/>
  <c r="N40" i="11"/>
  <c r="M38" i="11"/>
  <c r="M39" i="11"/>
  <c r="M40" i="11"/>
  <c r="F17" i="1"/>
  <c r="F18" i="1"/>
  <c r="F19" i="1"/>
  <c r="F20" i="1"/>
  <c r="F21" i="1"/>
  <c r="O63" i="11" l="1"/>
  <c r="O62" i="11"/>
  <c r="O61" i="11"/>
  <c r="O60" i="11"/>
  <c r="O59" i="11"/>
  <c r="M13" i="11"/>
  <c r="N59" i="11"/>
  <c r="N60" i="11"/>
  <c r="N61" i="11"/>
  <c r="N62" i="11"/>
  <c r="N63" i="11"/>
  <c r="N58" i="11"/>
  <c r="P21" i="24"/>
  <c r="O21" i="24"/>
  <c r="P120" i="24"/>
  <c r="O120" i="24"/>
  <c r="P119" i="24"/>
  <c r="O119" i="24"/>
  <c r="P118" i="24"/>
  <c r="O118" i="24"/>
  <c r="P117" i="24"/>
  <c r="O117" i="24"/>
  <c r="P116" i="24"/>
  <c r="O116" i="24"/>
  <c r="P115" i="24"/>
  <c r="O115" i="24"/>
  <c r="P98" i="24"/>
  <c r="O98" i="24"/>
  <c r="P97" i="24"/>
  <c r="O97" i="24"/>
  <c r="P96" i="24"/>
  <c r="O96" i="24"/>
  <c r="P95" i="24"/>
  <c r="O95" i="24"/>
  <c r="P94" i="24"/>
  <c r="O94" i="24"/>
  <c r="P93" i="24"/>
  <c r="O93" i="24"/>
  <c r="P92" i="24"/>
  <c r="O92" i="24"/>
  <c r="P91" i="24"/>
  <c r="O91" i="24"/>
  <c r="M74" i="24"/>
  <c r="L74" i="24"/>
  <c r="M73" i="24"/>
  <c r="L73" i="24"/>
  <c r="M72" i="24"/>
  <c r="L72" i="24"/>
  <c r="M71" i="24"/>
  <c r="L71" i="24"/>
  <c r="M70" i="24"/>
  <c r="L70" i="24"/>
  <c r="M69" i="24"/>
  <c r="L69" i="24"/>
  <c r="M68" i="24"/>
  <c r="L68" i="24"/>
  <c r="M67" i="24"/>
  <c r="L67" i="24"/>
  <c r="M66" i="24"/>
  <c r="L66" i="24"/>
  <c r="M65" i="24"/>
  <c r="L65" i="24"/>
  <c r="M64" i="24"/>
  <c r="L64" i="24"/>
  <c r="M63" i="24"/>
  <c r="L63" i="24"/>
  <c r="M62" i="24"/>
  <c r="L62" i="24"/>
  <c r="M45" i="24"/>
  <c r="L45" i="24"/>
  <c r="M44" i="24"/>
  <c r="L44" i="24"/>
  <c r="M43" i="24"/>
  <c r="L43" i="24"/>
  <c r="M42" i="24"/>
  <c r="L42" i="24"/>
  <c r="M41" i="24"/>
  <c r="L41" i="24"/>
  <c r="M40" i="24"/>
  <c r="L40" i="24"/>
  <c r="M39" i="24"/>
  <c r="L39" i="24"/>
  <c r="M38" i="24"/>
  <c r="L38" i="24"/>
  <c r="M37" i="24"/>
  <c r="L37" i="24"/>
  <c r="P20" i="24"/>
  <c r="O20" i="24"/>
  <c r="P19" i="24"/>
  <c r="O19" i="24"/>
  <c r="P18" i="24"/>
  <c r="O18" i="24"/>
  <c r="P17" i="24"/>
  <c r="O17" i="24"/>
  <c r="P16" i="24"/>
  <c r="O16" i="24"/>
  <c r="P15" i="24"/>
  <c r="O15" i="24"/>
  <c r="P14" i="24"/>
  <c r="O14" i="24"/>
  <c r="P13" i="24"/>
  <c r="O13" i="24"/>
  <c r="P12" i="24"/>
  <c r="O12" i="24"/>
  <c r="P11" i="24"/>
  <c r="O11" i="24"/>
  <c r="M19" i="11"/>
  <c r="M14" i="11"/>
  <c r="M15" i="11"/>
  <c r="M16" i="11"/>
  <c r="M17" i="11"/>
  <c r="M18" i="11"/>
  <c r="L14" i="11"/>
  <c r="L15" i="11"/>
  <c r="L16" i="11"/>
  <c r="L17" i="11"/>
  <c r="L18" i="11"/>
  <c r="L19" i="11"/>
  <c r="L13" i="11"/>
  <c r="BD19" i="21" l="1"/>
  <c r="BD20" i="21"/>
  <c r="BD21" i="21"/>
  <c r="BD22" i="21"/>
  <c r="BD18" i="21"/>
  <c r="BD9" i="21"/>
  <c r="BD10" i="21"/>
  <c r="BD11" i="21"/>
  <c r="BD12" i="21"/>
  <c r="AU26" i="20"/>
  <c r="AU27" i="20"/>
  <c r="AU28" i="20"/>
  <c r="AU25" i="20"/>
  <c r="AU14" i="20"/>
  <c r="AU15" i="20"/>
  <c r="AU16" i="20"/>
  <c r="AU17" i="20"/>
  <c r="AU18" i="20"/>
  <c r="AU19" i="20"/>
  <c r="AU13" i="20"/>
  <c r="P117" i="18"/>
  <c r="P118" i="18"/>
  <c r="P119" i="18"/>
  <c r="P120" i="18"/>
  <c r="P121" i="18"/>
  <c r="P122" i="18"/>
  <c r="P123" i="18"/>
  <c r="P116" i="18"/>
  <c r="O117" i="18"/>
  <c r="O118" i="18"/>
  <c r="O119" i="18"/>
  <c r="O120" i="18"/>
  <c r="O121" i="18"/>
  <c r="O122" i="18"/>
  <c r="O123" i="18"/>
  <c r="O116" i="18"/>
  <c r="O91" i="18"/>
  <c r="O92" i="18"/>
  <c r="O93" i="18"/>
  <c r="O94" i="18"/>
  <c r="O95" i="18"/>
  <c r="O96" i="18"/>
  <c r="O97" i="18"/>
  <c r="O98" i="18"/>
  <c r="O99" i="18"/>
  <c r="P91" i="18"/>
  <c r="P92" i="18"/>
  <c r="P93" i="18"/>
  <c r="P94" i="18"/>
  <c r="P95" i="18"/>
  <c r="P96" i="18"/>
  <c r="P97" i="18"/>
  <c r="P98" i="18"/>
  <c r="P99" i="18"/>
  <c r="P90" i="18"/>
  <c r="O90" i="18"/>
  <c r="P12" i="18"/>
  <c r="P13" i="18"/>
  <c r="P14" i="18"/>
  <c r="P15" i="18"/>
  <c r="P16" i="18"/>
  <c r="P17" i="18"/>
  <c r="P11" i="18"/>
  <c r="O17" i="18"/>
  <c r="O16" i="18"/>
  <c r="O15" i="18"/>
  <c r="O14" i="18"/>
  <c r="O13" i="18"/>
  <c r="O12" i="18"/>
  <c r="O11" i="18"/>
  <c r="M41" i="18"/>
  <c r="M40" i="18"/>
  <c r="M39" i="18"/>
  <c r="M38" i="18"/>
  <c r="M37" i="18"/>
  <c r="M36" i="18"/>
  <c r="M35" i="18"/>
  <c r="M34" i="18"/>
  <c r="M33" i="18"/>
  <c r="L41" i="18"/>
  <c r="L40" i="18"/>
  <c r="L39" i="18"/>
  <c r="L38" i="18"/>
  <c r="L37" i="18"/>
  <c r="L36" i="18"/>
  <c r="L35" i="18"/>
  <c r="L34" i="18"/>
  <c r="L33" i="18"/>
  <c r="AH12" i="21"/>
  <c r="AH9" i="21"/>
  <c r="AH10" i="21"/>
  <c r="AH11" i="21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M58" i="18"/>
  <c r="L58" i="18"/>
  <c r="BD8" i="21"/>
  <c r="BD30" i="21"/>
  <c r="BD29" i="21"/>
  <c r="BD28" i="21"/>
  <c r="BI30" i="21"/>
  <c r="D22" i="21"/>
  <c r="D21" i="21"/>
  <c r="D20" i="21"/>
  <c r="D19" i="21"/>
  <c r="D18" i="21"/>
  <c r="BI9" i="21"/>
  <c r="BK9" i="21" s="1"/>
  <c r="BI10" i="21"/>
  <c r="BK10" i="21" s="1"/>
  <c r="BI11" i="21"/>
  <c r="BK11" i="21" s="1"/>
  <c r="BI12" i="21"/>
  <c r="BK12" i="21" s="1"/>
  <c r="AQ9" i="21"/>
  <c r="AQ10" i="21"/>
  <c r="AQ11" i="21"/>
  <c r="AQ12" i="21"/>
  <c r="AM9" i="21"/>
  <c r="AM10" i="21"/>
  <c r="AM11" i="21"/>
  <c r="AM12" i="21"/>
  <c r="H9" i="21"/>
  <c r="H10" i="21"/>
  <c r="H11" i="21"/>
  <c r="H12" i="21"/>
  <c r="Q16" i="20"/>
  <c r="Q17" i="20"/>
  <c r="Q18" i="20"/>
  <c r="Q19" i="20"/>
  <c r="D16" i="20"/>
  <c r="AZ14" i="20"/>
  <c r="BB14" i="20" s="1"/>
  <c r="AZ15" i="20"/>
  <c r="BB15" i="20" s="1"/>
  <c r="AZ16" i="20"/>
  <c r="BB16" i="20" s="1"/>
  <c r="AZ17" i="20"/>
  <c r="BB17" i="20" s="1"/>
  <c r="AZ18" i="20"/>
  <c r="BB18" i="20" s="1"/>
  <c r="AZ19" i="20"/>
  <c r="BB19" i="20" s="1"/>
  <c r="Z14" i="20"/>
  <c r="Z15" i="20"/>
  <c r="Z16" i="20"/>
  <c r="Z17" i="20"/>
  <c r="Z18" i="20"/>
  <c r="Z19" i="20"/>
  <c r="AZ26" i="20"/>
  <c r="BB26" i="20" s="1"/>
  <c r="AZ27" i="20"/>
  <c r="BB27" i="20" s="1"/>
  <c r="AZ28" i="20"/>
  <c r="BB28" i="20" s="1"/>
  <c r="V25" i="20"/>
  <c r="Q26" i="20"/>
  <c r="Q27" i="20"/>
  <c r="Q28" i="20"/>
  <c r="F48" i="1"/>
  <c r="F49" i="1"/>
  <c r="BI22" i="21" l="1"/>
  <c r="BI21" i="21"/>
  <c r="AP28" i="20"/>
  <c r="AP27" i="20"/>
  <c r="AP26" i="20"/>
  <c r="AP25" i="20"/>
  <c r="AL28" i="20"/>
  <c r="AL27" i="20"/>
  <c r="AL26" i="20"/>
  <c r="AL25" i="20"/>
  <c r="AH27" i="20"/>
  <c r="AD27" i="20"/>
  <c r="Z27" i="20"/>
  <c r="V27" i="20"/>
  <c r="D27" i="20"/>
  <c r="D26" i="20"/>
  <c r="F29" i="1"/>
  <c r="Q15" i="20"/>
  <c r="AD15" i="20"/>
  <c r="AH15" i="20"/>
  <c r="AL15" i="20"/>
  <c r="AP15" i="20"/>
  <c r="AP19" i="20"/>
  <c r="AP18" i="20"/>
  <c r="AP17" i="20"/>
  <c r="AP16" i="20"/>
  <c r="AP14" i="20"/>
  <c r="AP13" i="20"/>
  <c r="V15" i="20"/>
  <c r="M15" i="20"/>
  <c r="M19" i="20"/>
  <c r="M18" i="20"/>
  <c r="M17" i="20"/>
  <c r="M16" i="20"/>
  <c r="M14" i="20"/>
  <c r="M13" i="20"/>
  <c r="I15" i="20"/>
  <c r="D15" i="20"/>
  <c r="F40" i="1"/>
  <c r="AU9" i="21" l="1"/>
  <c r="AU10" i="21"/>
  <c r="AU11" i="21"/>
  <c r="AU12" i="21"/>
  <c r="AY9" i="21"/>
  <c r="AY10" i="21"/>
  <c r="AY11" i="21"/>
  <c r="AY12" i="21"/>
  <c r="AY30" i="21"/>
  <c r="AU30" i="21"/>
  <c r="AQ30" i="21"/>
  <c r="AM30" i="21"/>
  <c r="U30" i="21"/>
  <c r="Q30" i="21"/>
  <c r="M30" i="21"/>
  <c r="AH30" i="21"/>
  <c r="AD30" i="21"/>
  <c r="Z30" i="21"/>
  <c r="AD9" i="21"/>
  <c r="AD10" i="21"/>
  <c r="AD11" i="21"/>
  <c r="AD12" i="21"/>
  <c r="Z9" i="21"/>
  <c r="Z10" i="21"/>
  <c r="Z11" i="21"/>
  <c r="Z12" i="21"/>
  <c r="U9" i="21"/>
  <c r="U10" i="21"/>
  <c r="U11" i="21"/>
  <c r="U12" i="21"/>
  <c r="Q9" i="21"/>
  <c r="Q10" i="21"/>
  <c r="Q11" i="21"/>
  <c r="Q12" i="21"/>
  <c r="M9" i="21"/>
  <c r="M10" i="21"/>
  <c r="M11" i="21"/>
  <c r="M12" i="21"/>
  <c r="D9" i="21"/>
  <c r="D10" i="21"/>
  <c r="D11" i="21"/>
  <c r="D12" i="21"/>
  <c r="M27" i="20"/>
  <c r="I27" i="20"/>
  <c r="Q14" i="20"/>
  <c r="D14" i="20"/>
  <c r="D17" i="20"/>
  <c r="D18" i="20"/>
  <c r="H30" i="21"/>
  <c r="D30" i="21"/>
  <c r="AY29" i="21" l="1"/>
  <c r="AY28" i="21"/>
  <c r="AU29" i="21"/>
  <c r="AU28" i="21"/>
  <c r="AQ29" i="21"/>
  <c r="AQ28" i="21"/>
  <c r="AM29" i="21"/>
  <c r="AM28" i="21"/>
  <c r="AD29" i="21"/>
  <c r="AD28" i="21"/>
  <c r="Z29" i="21"/>
  <c r="Z28" i="21"/>
  <c r="Q29" i="21"/>
  <c r="Q28" i="21"/>
  <c r="M29" i="21"/>
  <c r="M28" i="21"/>
  <c r="M22" i="21"/>
  <c r="M21" i="21"/>
  <c r="M20" i="21"/>
  <c r="M19" i="21"/>
  <c r="M18" i="21"/>
  <c r="Q22" i="21"/>
  <c r="Q21" i="21"/>
  <c r="Q20" i="21"/>
  <c r="Q19" i="21"/>
  <c r="Q18" i="21"/>
  <c r="Z22" i="21"/>
  <c r="Z21" i="21"/>
  <c r="Z20" i="21"/>
  <c r="Z19" i="21"/>
  <c r="Z18" i="21"/>
  <c r="AD22" i="21"/>
  <c r="AD21" i="21"/>
  <c r="AD20" i="21"/>
  <c r="AD19" i="21"/>
  <c r="AD18" i="21"/>
  <c r="AM22" i="21"/>
  <c r="AM21" i="21"/>
  <c r="AM20" i="21"/>
  <c r="AM19" i="21"/>
  <c r="AM18" i="21"/>
  <c r="AQ22" i="21"/>
  <c r="AQ21" i="21"/>
  <c r="AQ20" i="21"/>
  <c r="AQ19" i="21"/>
  <c r="AQ18" i="21"/>
  <c r="AU22" i="21"/>
  <c r="AU21" i="21"/>
  <c r="AU20" i="21"/>
  <c r="AU19" i="21"/>
  <c r="AU18" i="21"/>
  <c r="AY22" i="21"/>
  <c r="AY21" i="21"/>
  <c r="AY20" i="21"/>
  <c r="AY19" i="21"/>
  <c r="AY18" i="21"/>
  <c r="AY8" i="21"/>
  <c r="AU8" i="21"/>
  <c r="AQ8" i="21"/>
  <c r="AM8" i="21"/>
  <c r="AD8" i="21"/>
  <c r="Z8" i="21"/>
  <c r="Q8" i="21"/>
  <c r="M8" i="21"/>
  <c r="D8" i="21"/>
  <c r="BI29" i="21"/>
  <c r="BK29" i="21" s="1"/>
  <c r="AH29" i="21"/>
  <c r="U29" i="21"/>
  <c r="H29" i="21"/>
  <c r="D29" i="21"/>
  <c r="BI28" i="21"/>
  <c r="AH28" i="21"/>
  <c r="U28" i="21"/>
  <c r="H28" i="21"/>
  <c r="D28" i="21"/>
  <c r="AH22" i="21"/>
  <c r="U22" i="21"/>
  <c r="H22" i="21"/>
  <c r="AH21" i="21"/>
  <c r="U21" i="21"/>
  <c r="H21" i="21"/>
  <c r="BI20" i="21"/>
  <c r="AH20" i="21"/>
  <c r="U20" i="21"/>
  <c r="H20" i="21"/>
  <c r="BI19" i="21"/>
  <c r="AH19" i="21"/>
  <c r="U19" i="21"/>
  <c r="H19" i="21"/>
  <c r="BI18" i="21"/>
  <c r="AH18" i="21"/>
  <c r="U18" i="21"/>
  <c r="H18" i="21"/>
  <c r="BI8" i="21"/>
  <c r="BK8" i="21" s="1"/>
  <c r="AH8" i="21"/>
  <c r="U8" i="21"/>
  <c r="H8" i="21"/>
  <c r="AH26" i="20"/>
  <c r="AH28" i="20"/>
  <c r="AH25" i="20"/>
  <c r="AD26" i="20"/>
  <c r="AD28" i="20"/>
  <c r="AD25" i="20"/>
  <c r="Z26" i="20"/>
  <c r="Z28" i="20"/>
  <c r="Z25" i="20"/>
  <c r="V26" i="20"/>
  <c r="V28" i="20"/>
  <c r="M26" i="20"/>
  <c r="M28" i="20"/>
  <c r="M25" i="20"/>
  <c r="I26" i="20"/>
  <c r="I28" i="20"/>
  <c r="I25" i="20"/>
  <c r="AL13" i="20"/>
  <c r="AL14" i="20"/>
  <c r="AL16" i="20"/>
  <c r="AL17" i="20"/>
  <c r="AL18" i="20"/>
  <c r="AL19" i="20"/>
  <c r="AD14" i="20"/>
  <c r="AD17" i="20"/>
  <c r="AD18" i="20"/>
  <c r="AD19" i="20"/>
  <c r="AD13" i="20"/>
  <c r="AH14" i="20"/>
  <c r="AH16" i="20"/>
  <c r="AH17" i="20"/>
  <c r="AH18" i="20"/>
  <c r="AH19" i="20"/>
  <c r="AH13" i="20"/>
  <c r="V13" i="20"/>
  <c r="V14" i="20"/>
  <c r="V16" i="20"/>
  <c r="V17" i="20"/>
  <c r="V18" i="20"/>
  <c r="V19" i="20"/>
  <c r="I14" i="20"/>
  <c r="I16" i="20"/>
  <c r="I17" i="20"/>
  <c r="I18" i="20"/>
  <c r="I19" i="20"/>
  <c r="I13" i="20"/>
  <c r="D28" i="20" l="1"/>
  <c r="AZ25" i="20"/>
  <c r="BB25" i="20" s="1"/>
  <c r="Q25" i="20"/>
  <c r="D25" i="20"/>
  <c r="D19" i="20"/>
  <c r="AZ13" i="20"/>
  <c r="BB13" i="20" s="1"/>
  <c r="Z13" i="20"/>
  <c r="Q13" i="20"/>
  <c r="D13" i="20"/>
  <c r="BL30" i="17" l="1"/>
  <c r="BN30" i="17" s="1"/>
  <c r="BG30" i="17"/>
  <c r="BE30" i="17"/>
  <c r="BA30" i="17"/>
  <c r="AW30" i="17"/>
  <c r="AS30" i="17"/>
  <c r="AM30" i="17"/>
  <c r="AO30" i="17" s="1"/>
  <c r="AI30" i="17"/>
  <c r="AE30" i="17"/>
  <c r="AA30" i="17"/>
  <c r="U30" i="17"/>
  <c r="W30" i="17" s="1"/>
  <c r="Q30" i="17"/>
  <c r="M30" i="17"/>
  <c r="H30" i="17"/>
  <c r="D30" i="17"/>
  <c r="BL29" i="17"/>
  <c r="BN29" i="17" s="1"/>
  <c r="BG29" i="17"/>
  <c r="BE29" i="17"/>
  <c r="BA29" i="17"/>
  <c r="AW29" i="17"/>
  <c r="AS29" i="17"/>
  <c r="AM29" i="17"/>
  <c r="AO29" i="17" s="1"/>
  <c r="AI29" i="17"/>
  <c r="AE29" i="17"/>
  <c r="AA29" i="17"/>
  <c r="U29" i="17"/>
  <c r="W29" i="17" s="1"/>
  <c r="Q29" i="17"/>
  <c r="M29" i="17"/>
  <c r="H29" i="17"/>
  <c r="D29" i="17"/>
  <c r="BL28" i="17"/>
  <c r="BN28" i="17" s="1"/>
  <c r="BG28" i="17"/>
  <c r="BE28" i="17"/>
  <c r="BA28" i="17"/>
  <c r="AW28" i="17"/>
  <c r="AS28" i="17"/>
  <c r="AM28" i="17"/>
  <c r="AO28" i="17" s="1"/>
  <c r="AI28" i="17"/>
  <c r="AE28" i="17"/>
  <c r="AA28" i="17"/>
  <c r="U28" i="17"/>
  <c r="W28" i="17" s="1"/>
  <c r="Q28" i="17"/>
  <c r="M28" i="17"/>
  <c r="H28" i="17"/>
  <c r="D28" i="17"/>
  <c r="D19" i="17" l="1"/>
  <c r="D20" i="17"/>
  <c r="D21" i="17"/>
  <c r="D22" i="17"/>
  <c r="D10" i="17"/>
  <c r="M21" i="17"/>
  <c r="Q21" i="17"/>
  <c r="U21" i="17"/>
  <c r="W21" i="17"/>
  <c r="AA21" i="17"/>
  <c r="AE21" i="17"/>
  <c r="AI21" i="17"/>
  <c r="AM21" i="17"/>
  <c r="AO21" i="17" s="1"/>
  <c r="AS21" i="17"/>
  <c r="AW21" i="17"/>
  <c r="BA21" i="17"/>
  <c r="BE21" i="17"/>
  <c r="BG21" i="17"/>
  <c r="M22" i="17"/>
  <c r="Q22" i="17"/>
  <c r="U22" i="17"/>
  <c r="W22" i="17"/>
  <c r="AA22" i="17"/>
  <c r="AE22" i="17"/>
  <c r="AI22" i="17"/>
  <c r="AM22" i="17"/>
  <c r="AO22" i="17"/>
  <c r="AS22" i="17"/>
  <c r="AW22" i="17"/>
  <c r="BA22" i="17"/>
  <c r="BE22" i="17"/>
  <c r="BG22" i="17"/>
  <c r="H21" i="17"/>
  <c r="H22" i="17"/>
  <c r="BL20" i="17"/>
  <c r="BN20" i="17" s="1"/>
  <c r="BG20" i="17"/>
  <c r="BE20" i="17"/>
  <c r="BA20" i="17"/>
  <c r="AW20" i="17"/>
  <c r="AS20" i="17"/>
  <c r="AM20" i="17"/>
  <c r="AO20" i="17" s="1"/>
  <c r="AI20" i="17"/>
  <c r="AE20" i="17"/>
  <c r="AA20" i="17"/>
  <c r="U20" i="17"/>
  <c r="W20" i="17" s="1"/>
  <c r="Q20" i="17"/>
  <c r="M20" i="17"/>
  <c r="H20" i="17"/>
  <c r="BL19" i="17"/>
  <c r="BN19" i="17" s="1"/>
  <c r="BG19" i="17"/>
  <c r="BE19" i="17"/>
  <c r="BA19" i="17"/>
  <c r="AW19" i="17"/>
  <c r="AS19" i="17"/>
  <c r="AM19" i="17"/>
  <c r="AO19" i="17" s="1"/>
  <c r="AI19" i="17"/>
  <c r="AE19" i="17"/>
  <c r="AA19" i="17"/>
  <c r="U19" i="17"/>
  <c r="W19" i="17" s="1"/>
  <c r="Q19" i="17"/>
  <c r="M19" i="17"/>
  <c r="H19" i="17"/>
  <c r="BL18" i="17"/>
  <c r="BN18" i="17" s="1"/>
  <c r="BG18" i="17"/>
  <c r="BE18" i="17"/>
  <c r="BA18" i="17"/>
  <c r="AW18" i="17"/>
  <c r="AS18" i="17"/>
  <c r="AM18" i="17"/>
  <c r="AO18" i="17" s="1"/>
  <c r="AI18" i="17"/>
  <c r="AE18" i="17"/>
  <c r="AA18" i="17"/>
  <c r="U18" i="17"/>
  <c r="W18" i="17" s="1"/>
  <c r="Q18" i="17"/>
  <c r="M18" i="17"/>
  <c r="H18" i="17"/>
  <c r="D18" i="17"/>
  <c r="BG11" i="17"/>
  <c r="BG12" i="17"/>
  <c r="BG10" i="17"/>
  <c r="BE12" i="17"/>
  <c r="BE11" i="17"/>
  <c r="BE10" i="17"/>
  <c r="BA12" i="17"/>
  <c r="BA11" i="17"/>
  <c r="BA10" i="17"/>
  <c r="AW12" i="17"/>
  <c r="AW11" i="17"/>
  <c r="AW10" i="17"/>
  <c r="AS12" i="17"/>
  <c r="AS11" i="17"/>
  <c r="AS10" i="17"/>
  <c r="AI12" i="17"/>
  <c r="AI11" i="17"/>
  <c r="AI10" i="17"/>
  <c r="AE12" i="17"/>
  <c r="AE11" i="17"/>
  <c r="AE10" i="17"/>
  <c r="AA12" i="17"/>
  <c r="AA11" i="17"/>
  <c r="AA10" i="17"/>
  <c r="Q12" i="17"/>
  <c r="Q11" i="17"/>
  <c r="Q10" i="17"/>
  <c r="M12" i="17"/>
  <c r="M11" i="17"/>
  <c r="M10" i="17"/>
  <c r="D12" i="17"/>
  <c r="D11" i="17"/>
  <c r="AP26" i="7"/>
  <c r="AK26" i="7"/>
  <c r="AI26" i="7"/>
  <c r="AE26" i="7"/>
  <c r="AA26" i="7"/>
  <c r="W26" i="7"/>
  <c r="S26" i="7"/>
  <c r="M26" i="7"/>
  <c r="O26" i="7" s="1"/>
  <c r="I26" i="7"/>
  <c r="D26" i="7"/>
  <c r="AK25" i="7"/>
  <c r="AI25" i="7"/>
  <c r="AE25" i="7"/>
  <c r="AA25" i="7"/>
  <c r="W25" i="7"/>
  <c r="S25" i="7"/>
  <c r="I25" i="7"/>
  <c r="AP24" i="7"/>
  <c r="AR24" i="7" s="1"/>
  <c r="AK24" i="7"/>
  <c r="AI24" i="7"/>
  <c r="AE24" i="7"/>
  <c r="AA24" i="7"/>
  <c r="W24" i="7"/>
  <c r="S24" i="7"/>
  <c r="M24" i="7"/>
  <c r="O24" i="7" s="1"/>
  <c r="I24" i="7"/>
  <c r="D24" i="7"/>
  <c r="AK14" i="7"/>
  <c r="AK15" i="7"/>
  <c r="AK16" i="7"/>
  <c r="AK17" i="7"/>
  <c r="AK18" i="7"/>
  <c r="AK13" i="7"/>
  <c r="AI18" i="7"/>
  <c r="AI17" i="7"/>
  <c r="AI16" i="7"/>
  <c r="AI15" i="7"/>
  <c r="AI14" i="7"/>
  <c r="AI13" i="7"/>
  <c r="AE18" i="7"/>
  <c r="AE17" i="7"/>
  <c r="AE16" i="7"/>
  <c r="AE15" i="7"/>
  <c r="AE14" i="7"/>
  <c r="AE13" i="7"/>
  <c r="AA18" i="7"/>
  <c r="AA17" i="7"/>
  <c r="AA16" i="7"/>
  <c r="AA15" i="7"/>
  <c r="AA14" i="7"/>
  <c r="AA13" i="7"/>
  <c r="W18" i="7"/>
  <c r="W17" i="7"/>
  <c r="W16" i="7"/>
  <c r="W15" i="7"/>
  <c r="W14" i="7"/>
  <c r="W13" i="7"/>
  <c r="S18" i="7"/>
  <c r="S17" i="7"/>
  <c r="S16" i="7"/>
  <c r="S15" i="7"/>
  <c r="S14" i="7"/>
  <c r="S13" i="7"/>
  <c r="M13" i="7"/>
  <c r="O13" i="7" s="1"/>
  <c r="I14" i="7"/>
  <c r="I15" i="7"/>
  <c r="I16" i="7"/>
  <c r="I17" i="7"/>
  <c r="I18" i="7"/>
  <c r="F36" i="1"/>
  <c r="F37" i="1"/>
  <c r="F38" i="1"/>
  <c r="F39" i="1"/>
  <c r="F41" i="1"/>
  <c r="F47" i="1"/>
  <c r="F46" i="1"/>
  <c r="F35" i="1"/>
  <c r="F28" i="1"/>
  <c r="F30" i="1"/>
  <c r="F27" i="1"/>
  <c r="BL12" i="17"/>
  <c r="BN12" i="17" s="1"/>
  <c r="BL11" i="17"/>
  <c r="BN11" i="17" s="1"/>
  <c r="BL10" i="17"/>
  <c r="BN10" i="17" s="1"/>
  <c r="AP18" i="7"/>
  <c r="AP15" i="7"/>
  <c r="AP13" i="7"/>
  <c r="AR13" i="7" s="1"/>
  <c r="D15" i="7"/>
  <c r="D18" i="7"/>
  <c r="D13" i="7"/>
  <c r="U10" i="17"/>
  <c r="W10" i="17" s="1"/>
  <c r="U12" i="17"/>
  <c r="W12" i="17" s="1"/>
  <c r="U11" i="17"/>
  <c r="W11" i="17" s="1"/>
  <c r="AM12" i="17"/>
  <c r="AO12" i="17" s="1"/>
  <c r="AM11" i="17"/>
  <c r="AO11" i="17" s="1"/>
  <c r="AM10" i="17"/>
  <c r="AO10" i="17" s="1"/>
  <c r="H11" i="17"/>
  <c r="H12" i="17"/>
  <c r="H10" i="17"/>
  <c r="M15" i="7"/>
  <c r="M18" i="7"/>
  <c r="I13" i="7"/>
  <c r="O15" i="7"/>
  <c r="O18" i="7"/>
</calcChain>
</file>

<file path=xl/sharedStrings.xml><?xml version="1.0" encoding="utf-8"?>
<sst xmlns="http://schemas.openxmlformats.org/spreadsheetml/2006/main" count="1477" uniqueCount="266">
  <si>
    <t>Kopvērtējums</t>
  </si>
  <si>
    <t>N.p.k.</t>
  </si>
  <si>
    <t>Komanda</t>
  </si>
  <si>
    <t>KKP</t>
  </si>
  <si>
    <t>KTT</t>
  </si>
  <si>
    <t>SUMMA</t>
  </si>
  <si>
    <t>VIETA</t>
  </si>
  <si>
    <t>A grupa</t>
  </si>
  <si>
    <t>B grupa</t>
  </si>
  <si>
    <t>C grupa</t>
  </si>
  <si>
    <t>D grupa</t>
  </si>
  <si>
    <t>Summa</t>
  </si>
  <si>
    <t>Vieta</t>
  </si>
  <si>
    <t>Etapa
laiks</t>
  </si>
  <si>
    <t>Soda
laiks</t>
  </si>
  <si>
    <t>Laiks
kopā</t>
  </si>
  <si>
    <t>Vieta
etapā</t>
  </si>
  <si>
    <t>KP</t>
  </si>
  <si>
    <t>Galvenais tiesnesis</t>
  </si>
  <si>
    <t>N.Hofmanis</t>
  </si>
  <si>
    <t>Laiks kopā</t>
  </si>
  <si>
    <t>Purvs</t>
  </si>
  <si>
    <t>Vārds, Uzvārds</t>
  </si>
  <si>
    <t>Laiks distancē</t>
  </si>
  <si>
    <t>Sodi</t>
  </si>
  <si>
    <t>Sodi summa</t>
  </si>
  <si>
    <t>Baļķis ar margu</t>
  </si>
  <si>
    <t>Mezgli</t>
  </si>
  <si>
    <t>Nogāze uz augšu</t>
  </si>
  <si>
    <t>Nogāze uz leju</t>
  </si>
  <si>
    <t>Gaisa pārceltuve</t>
  </si>
  <si>
    <t>Starta laiks</t>
  </si>
  <si>
    <t>Finiša laiks</t>
  </si>
  <si>
    <t>Etapa laiks</t>
  </si>
  <si>
    <t>I</t>
  </si>
  <si>
    <t>II</t>
  </si>
  <si>
    <t>III</t>
  </si>
  <si>
    <t>Distancē pavadītais laiks</t>
  </si>
  <si>
    <t>Aizture</t>
  </si>
  <si>
    <t>Sodi
summa</t>
  </si>
  <si>
    <t>KTT A grupa REZULTĀTI</t>
  </si>
  <si>
    <t>KTT B grupa REZULTĀTI</t>
  </si>
  <si>
    <t>KTT C grupa REZULTĀTI</t>
  </si>
  <si>
    <t>KTT D grupa REZULTĀTI</t>
  </si>
  <si>
    <t>Distances 
tīrais laiks</t>
  </si>
  <si>
    <t>Ralfs Auseklis</t>
  </si>
  <si>
    <t>Laura Hofmane</t>
  </si>
  <si>
    <t>ITT D meitenes REZULTĀTI</t>
  </si>
  <si>
    <t>Herberts Eglītis</t>
  </si>
  <si>
    <t>Raivis Hofmanis</t>
  </si>
  <si>
    <t>X elements</t>
  </si>
  <si>
    <t>Cietušā transports</t>
  </si>
  <si>
    <t xml:space="preserve">Laiks kopā </t>
  </si>
  <si>
    <t>Misas pamatskola</t>
  </si>
  <si>
    <t>Laivošana</t>
  </si>
  <si>
    <t>ITT D zēni REZULTĀTI</t>
  </si>
  <si>
    <t>Linards Karpovs</t>
  </si>
  <si>
    <t>P grupa</t>
  </si>
  <si>
    <t>KTT P grupa REZULTĀTI</t>
  </si>
  <si>
    <t>Komanda
B grupa</t>
  </si>
  <si>
    <t>Komanda
D grupa</t>
  </si>
  <si>
    <t>Komanda
A grupa</t>
  </si>
  <si>
    <t>Komanda
P grupa</t>
  </si>
  <si>
    <t>Komanda
C grupa</t>
  </si>
  <si>
    <t>Nauris Hofmanis</t>
  </si>
  <si>
    <t>KL: 4 h 30 min</t>
  </si>
  <si>
    <t>OS izvēle (8 KP no 12 KP; 45 min)</t>
  </si>
  <si>
    <t>KKP - C grupa</t>
  </si>
  <si>
    <t>KKP - D grupa</t>
  </si>
  <si>
    <t>KKP - B grupa</t>
  </si>
  <si>
    <t>Traverss</t>
  </si>
  <si>
    <t>KKP - A grupa</t>
  </si>
  <si>
    <t>KKP - P grupa</t>
  </si>
  <si>
    <t>JN "Junda"</t>
  </si>
  <si>
    <t>BJC "Rīgas Skolēnu pils"</t>
  </si>
  <si>
    <t>Rudzātu vidusskola</t>
  </si>
  <si>
    <t>Paralēlēs virves</t>
  </si>
  <si>
    <t>Gaisa pārceltuve (liek)</t>
  </si>
  <si>
    <t>OS līnija (4 KP; KL 20 min)</t>
  </si>
  <si>
    <t>OS līnija (6 KP; KL 15 min)</t>
  </si>
  <si>
    <t xml:space="preserve">KL: 6 h </t>
  </si>
  <si>
    <t>Galvenais tiesnesis:</t>
  </si>
  <si>
    <t>Adriana Gaidlazda</t>
  </si>
  <si>
    <t>Dārta Jansone</t>
  </si>
  <si>
    <t>Emīlija Brūvere</t>
  </si>
  <si>
    <t>Eva Dorbe</t>
  </si>
  <si>
    <t>Daniela Aleksejeva</t>
  </si>
  <si>
    <t>Jānis Sproģis</t>
  </si>
  <si>
    <t>Ernests Graudiņš</t>
  </si>
  <si>
    <t>ITT C meitenes REZULTĀTI</t>
  </si>
  <si>
    <t>Šarlote Cunska</t>
  </si>
  <si>
    <t>Odrija Ancveiriņa</t>
  </si>
  <si>
    <t>Katrīna Laizāne</t>
  </si>
  <si>
    <t>Ralfs Kalniņš</t>
  </si>
  <si>
    <t>Kristers Ozols</t>
  </si>
  <si>
    <t>ITT C zēni REZULTĀTI</t>
  </si>
  <si>
    <t>ITT B meitenes REZULTĀTI</t>
  </si>
  <si>
    <t>Margarita Ivanova</t>
  </si>
  <si>
    <t>Arina Aleksejeva</t>
  </si>
  <si>
    <t>ITT B zēni REZULTĀTI</t>
  </si>
  <si>
    <t>Jēkabs Jansons</t>
  </si>
  <si>
    <t>ITT A meitenes REZULTĀTI</t>
  </si>
  <si>
    <t>Solvija Cera</t>
  </si>
  <si>
    <t>ITT A zēni REZULTĀTI</t>
  </si>
  <si>
    <t>ITT P vīrieši REZULTĀTI</t>
  </si>
  <si>
    <t>Jonas Igonin</t>
  </si>
  <si>
    <t>Lukas Leonavičius</t>
  </si>
  <si>
    <t>ITT P sievietes REZULTĀTI</t>
  </si>
  <si>
    <t>Paralēlās virves</t>
  </si>
  <si>
    <t>Sējas pamatskola 1</t>
  </si>
  <si>
    <t>PANEVĖŽIO R. RAGUVOS GIMNAZIJA</t>
  </si>
  <si>
    <t>Kāpšanas Tornis “Neskriesim”</t>
  </si>
  <si>
    <t>Mariuss</t>
  </si>
  <si>
    <t>BJC "Rīgas Skolēnu pils" 1</t>
  </si>
  <si>
    <t>BJC "Rīgas Skolēnu pils" 2</t>
  </si>
  <si>
    <t>Latvijas čempionāts un meistarsacīkstes 
alpīnisma – sporta tūrisma tehnikā, 
Latvijas Skolēnu 79. spartakiāde alpīnisma 
sporta tūrismā</t>
  </si>
  <si>
    <t>23.-24.05. 2026</t>
  </si>
  <si>
    <t>Sējas pamatskola 2</t>
  </si>
  <si>
    <t xml:space="preserve">Nogāze uz </t>
  </si>
  <si>
    <t>Sajūtas</t>
  </si>
  <si>
    <t>Komplekss (baļķis, traverss, paralēlās)</t>
  </si>
  <si>
    <t>Kāpšana, nolaišanās</t>
  </si>
  <si>
    <t>Nogāzes</t>
  </si>
  <si>
    <t>Spriegošana</t>
  </si>
  <si>
    <t>Finiša
laiks</t>
  </si>
  <si>
    <t>Komplekss - 1
nogāze uz augšu, traverss, nogāze uz leju</t>
  </si>
  <si>
    <t>OS pavēle ()</t>
  </si>
  <si>
    <t>Komplekss - 2
baļķis, gaisa pārceltuve</t>
  </si>
  <si>
    <t>OS izvēle (1)</t>
  </si>
  <si>
    <t>Soda
punkti</t>
  </si>
  <si>
    <t>Laiks
ar sodu</t>
  </si>
  <si>
    <t>Soda punkta vērtība 1p=</t>
  </si>
  <si>
    <t>Sējas pamatskola</t>
  </si>
  <si>
    <t>JN "Junda" 2</t>
  </si>
  <si>
    <t>Remoss</t>
  </si>
  <si>
    <t>Rudzātu vidusskola 2</t>
  </si>
  <si>
    <t>KL: 4 h</t>
  </si>
  <si>
    <t>Komplekss - I</t>
  </si>
  <si>
    <t>Komplekss - II</t>
  </si>
  <si>
    <t>Augstums</t>
  </si>
  <si>
    <t xml:space="preserve">KL: 5 h </t>
  </si>
  <si>
    <t>Komplekss - 1</t>
  </si>
  <si>
    <t>Komplekss - 2</t>
  </si>
  <si>
    <t>Vilniaus Žygūnas</t>
  </si>
  <si>
    <t>Gaisa pārceltuves</t>
  </si>
  <si>
    <t>Valdis Vaisjuns</t>
  </si>
  <si>
    <t>Kristiāns Klūģis</t>
  </si>
  <si>
    <t>Gintare Tomkevičiute`</t>
  </si>
  <si>
    <t>Ugne` Mickute`</t>
  </si>
  <si>
    <t>Kerija Viļčaka</t>
  </si>
  <si>
    <t>Līva Eglīte</t>
  </si>
  <si>
    <t>Diāna Gribonika</t>
  </si>
  <si>
    <t>Eva Mika</t>
  </si>
  <si>
    <t>Sāra Dorbe</t>
  </si>
  <si>
    <t>Nora Sipoviča</t>
  </si>
  <si>
    <t>JN Junda</t>
  </si>
  <si>
    <t>JN Junda 2</t>
  </si>
  <si>
    <t>Selma Lorence</t>
  </si>
  <si>
    <t>Keitija Liepiņa</t>
  </si>
  <si>
    <t xml:space="preserve">Matilde Martinsone </t>
  </si>
  <si>
    <t>Luīze Mālniece</t>
  </si>
  <si>
    <t>Alans Bērents</t>
  </si>
  <si>
    <t>Edvīns Bruģis</t>
  </si>
  <si>
    <t>Miķelis Aldis Berķis - Bergs</t>
  </si>
  <si>
    <t>Miķelis Dzenis</t>
  </si>
  <si>
    <t>Klāvs Klīve</t>
  </si>
  <si>
    <t>JN Junda 3</t>
  </si>
  <si>
    <t>JN Junda 4</t>
  </si>
  <si>
    <t>Eduards Kalniņs</t>
  </si>
  <si>
    <t>Petra Putina</t>
  </si>
  <si>
    <t>Elza Rasa</t>
  </si>
  <si>
    <t>Luīze Rasa</t>
  </si>
  <si>
    <t>Rēzija Vācere</t>
  </si>
  <si>
    <t xml:space="preserve">Lauma Reinberga </t>
  </si>
  <si>
    <t>Artūrs Jerasovs</t>
  </si>
  <si>
    <t>Adelīna Mālniece</t>
  </si>
  <si>
    <t>Linda Kučāne</t>
  </si>
  <si>
    <t>Elīza Kate Gauja</t>
  </si>
  <si>
    <t>Paula Aleksejeva</t>
  </si>
  <si>
    <t>Māra Madara Bērze</t>
  </si>
  <si>
    <t>Siguldas 83.skautu un gaidu vienība</t>
  </si>
  <si>
    <t>Lelde Bane</t>
  </si>
  <si>
    <t>Paula Precele</t>
  </si>
  <si>
    <t>Laima Brūvere</t>
  </si>
  <si>
    <t>Rudzātu vidusskola - 2</t>
  </si>
  <si>
    <t>Rudzātu vidusskola - 1</t>
  </si>
  <si>
    <t>Rudzātu vidusskola - 3</t>
  </si>
  <si>
    <t>Rudzātu vidusskola - 4</t>
  </si>
  <si>
    <t>Amēlija Ancveiriņa</t>
  </si>
  <si>
    <t>Dace Krauša</t>
  </si>
  <si>
    <t>Annija Vilcāne</t>
  </si>
  <si>
    <t>Viesturs Krēgers</t>
  </si>
  <si>
    <t>Modris Briedis</t>
  </si>
  <si>
    <t>Alens Teihmanis</t>
  </si>
  <si>
    <t>Mikus Jānis Millers</t>
  </si>
  <si>
    <t>Krišjānis Siders</t>
  </si>
  <si>
    <t>Zemgus Pupurs</t>
  </si>
  <si>
    <t>Valters Krivišs</t>
  </si>
  <si>
    <t>Kristians Vitkovskis</t>
  </si>
  <si>
    <t>Kristers Visockis</t>
  </si>
  <si>
    <t>Toms Jansons</t>
  </si>
  <si>
    <t>Ronalds Aizpurvietis</t>
  </si>
  <si>
    <t>Mihails Sorokins</t>
  </si>
  <si>
    <t>Elīze Marija Pastare</t>
  </si>
  <si>
    <t>Dominiks Švarcs Švampāns</t>
  </si>
  <si>
    <t>GABRIELĖ JUŠKAITĖ</t>
  </si>
  <si>
    <t>Daniela Visere</t>
  </si>
  <si>
    <t>Roberts Zeilišs</t>
  </si>
  <si>
    <t>Dāvids Zvirbulis</t>
  </si>
  <si>
    <t>Artis Veidemanis</t>
  </si>
  <si>
    <t>Krišjānis Spangers</t>
  </si>
  <si>
    <t>TAURAS KUPČINSKAS</t>
  </si>
  <si>
    <t>DOMININKAS KUOJA</t>
  </si>
  <si>
    <t>ALANAS ČIPLYS</t>
  </si>
  <si>
    <t>Lība Baiba Ozoliņa</t>
  </si>
  <si>
    <t>DANGĖ KUPČINSKAITĖ</t>
  </si>
  <si>
    <t>EGLĖ DRANICKAITĖ</t>
  </si>
  <si>
    <t>GABRIELĖ PADELEVIČIŪTĖ</t>
  </si>
  <si>
    <t>MIRAŽAS KUPČINSKAS</t>
  </si>
  <si>
    <t>Jēkabs Laizāns</t>
  </si>
  <si>
    <t>Emīls Haralds Mālnieks</t>
  </si>
  <si>
    <t>Lauma Madara Pržjalgovska</t>
  </si>
  <si>
    <t>Evija Ceple</t>
  </si>
  <si>
    <t>Vilniaus Jaunuju Turistu Centras</t>
  </si>
  <si>
    <t>Simonas Raškauskas</t>
  </si>
  <si>
    <t>Dominykas Krukauskas</t>
  </si>
  <si>
    <t>Laura Andriulionyte</t>
  </si>
  <si>
    <t>Komplekss - I (KL 15)</t>
  </si>
  <si>
    <t>OS izvēle (5 no 6 KP) (KL 30)</t>
  </si>
  <si>
    <t>OS pavēle (6 KP) KL 15</t>
  </si>
  <si>
    <t>Mezgli KL 10</t>
  </si>
  <si>
    <t>Augstums KL 10</t>
  </si>
  <si>
    <t>Spriegošana KL 20</t>
  </si>
  <si>
    <t>Kāpšana, nolaišanās KL 10</t>
  </si>
  <si>
    <t>Novadpētniecība</t>
  </si>
  <si>
    <t>Pareizās atbildes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</si>
  <si>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</si>
  <si>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</si>
  <si>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</si>
  <si>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</si>
  <si>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</si>
  <si>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</si>
  <si>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</si>
  <si>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</si>
  <si>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</si>
  <si>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12.</t>
  </si>
  <si>
    <t>OS izvēle (4 KP no 6 KP) KL 30</t>
  </si>
  <si>
    <t>OS izvēle (5 KP no 6 KP) KL 30</t>
  </si>
  <si>
    <t>Misa</t>
  </si>
  <si>
    <t>OS līnija (3 KP) KL 20</t>
  </si>
  <si>
    <t>Atrasti
KP</t>
  </si>
  <si>
    <t>OS izvēle (3 no 5 KP)  KL 30</t>
  </si>
  <si>
    <t>OS līnija (3 KP KL 15 min)</t>
  </si>
  <si>
    <t>Nodošanas secība</t>
  </si>
  <si>
    <t>OS līnija (3 KP  KL 15 min)</t>
  </si>
  <si>
    <t>OS pavēle (6 KP  KL 15)</t>
  </si>
  <si>
    <t>Daugmale</t>
  </si>
  <si>
    <t>Nogāze uz
leju</t>
  </si>
  <si>
    <t>Traverss
mezgli</t>
  </si>
  <si>
    <t>Nogāze uz augšu
(liek)</t>
  </si>
  <si>
    <t>Baļķis ar margu 1</t>
  </si>
  <si>
    <t>Baļķis ar margu 2</t>
  </si>
  <si>
    <t>JONAS JUŠKEVIČIUS</t>
  </si>
  <si>
    <t>Nogāze uz leju (liek)</t>
  </si>
  <si>
    <t>Baļķis ar margu (liek)</t>
  </si>
  <si>
    <t>Baļķis ar margu 2 (liek)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</si>
</sst>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mm:ss.00"/>
    <numFmt numFmtId="166" formatCode="h:mm:ss;@"/>
    <numFmt numFmtId="167" formatCode="0&quot; sek&quot;"/>
  </numFmts>
  <fonts count="72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Calibri"/>
      <family val="2"/>
    </font>
    <font>
      <sz val="20"/>
      <color indexed="8"/>
      <name val="Balloon XBd TL"/>
      <family val="4"/>
      <charset val="204"/>
    </font>
    <font>
      <b/>
      <sz val="10"/>
      <color indexed="8"/>
      <name val="Tahoma"/>
      <family val="2"/>
      <charset val="204"/>
    </font>
    <font>
      <b/>
      <sz val="18"/>
      <name val="Arial"/>
      <family val="2"/>
      <charset val="204"/>
    </font>
    <font>
      <sz val="12"/>
      <name val="Arial"/>
      <family val="2"/>
    </font>
    <font>
      <b/>
      <sz val="24"/>
      <color indexed="8"/>
      <name val="Tahoma"/>
      <family val="2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sz val="22"/>
      <color indexed="8"/>
      <name val="Balloon XBd TL"/>
      <family val="4"/>
      <charset val="204"/>
    </font>
    <font>
      <sz val="10"/>
      <name val="Arial"/>
      <family val="2"/>
    </font>
    <font>
      <sz val="12"/>
      <color rgb="FFFF0000"/>
      <name val="Times New Roman"/>
      <family val="1"/>
    </font>
    <font>
      <b/>
      <sz val="12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1"/>
      <color theme="1"/>
      <name val="Times New Roman"/>
      <family val="1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3"/>
      <color indexed="8"/>
      <name val="Times New Roman"/>
      <family val="1"/>
      <charset val="204"/>
    </font>
    <font>
      <sz val="13"/>
      <color indexed="8"/>
      <name val="Times New Roman"/>
      <family val="1"/>
    </font>
    <font>
      <sz val="14"/>
      <name val="Times New Roman"/>
      <family val="1"/>
      <charset val="186"/>
    </font>
    <font>
      <b/>
      <sz val="13"/>
      <name val="Times New Roman"/>
      <family val="1"/>
      <charset val="186"/>
    </font>
    <font>
      <sz val="12"/>
      <color theme="0"/>
      <name val="Times New Roman"/>
      <family val="1"/>
    </font>
    <font>
      <sz val="12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23"/>
      <color indexed="8"/>
      <name val="Tahoma"/>
      <family val="2"/>
      <charset val="204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14"/>
      <color indexed="8"/>
      <name val="Times New Roman"/>
      <family val="1"/>
      <charset val="186"/>
    </font>
    <font>
      <sz val="19"/>
      <color indexed="8"/>
      <name val="Balloon XBd TL"/>
      <family val="4"/>
      <charset val="204"/>
    </font>
    <font>
      <sz val="12"/>
      <color indexed="8"/>
      <name val="Times New Roman"/>
      <family val="1"/>
      <charset val="186"/>
    </font>
    <font>
      <sz val="13"/>
      <name val="Times New Roman"/>
      <family val="1"/>
      <charset val="186"/>
    </font>
    <font>
      <b/>
      <sz val="18"/>
      <color theme="1"/>
      <name val="Times New Roman"/>
      <family val="1"/>
    </font>
    <font>
      <sz val="19"/>
      <color indexed="8"/>
      <name val="Century"/>
      <family val="1"/>
    </font>
    <font>
      <sz val="15"/>
      <color rgb="FF000000"/>
      <name val="Times New Roman"/>
    </font>
    <font>
      <b/>
      <sz val="15"/>
      <color rgb="FF000000"/>
      <name val="Times New Roman"/>
    </font>
    <font>
      <sz val="13"/>
      <color theme="1"/>
      <name val="Times New Roman"/>
      <family val="1"/>
    </font>
    <font>
      <sz val="14.5"/>
      <color indexed="8"/>
      <name val="Times New Roman"/>
      <family val="1"/>
      <charset val="186"/>
    </font>
    <font>
      <b/>
      <sz val="14.5"/>
      <color indexed="8"/>
      <name val="Times New Roman"/>
      <family val="1"/>
      <charset val="186"/>
    </font>
    <font>
      <sz val="14.5"/>
      <color indexed="8"/>
      <name val="Times New Roman"/>
      <family val="1"/>
    </font>
    <font>
      <sz val="14.5"/>
      <name val="Times New Roman"/>
      <family val="1"/>
      <charset val="186"/>
    </font>
    <font>
      <sz val="14.5"/>
      <color theme="1"/>
      <name val="Calibri"/>
      <family val="2"/>
      <scheme val="minor"/>
    </font>
    <font>
      <sz val="14.5"/>
      <color theme="1"/>
      <name val="Times New Roman"/>
      <family val="1"/>
    </font>
    <font>
      <sz val="13"/>
      <color indexed="8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3"/>
      <color theme="1"/>
      <name val="Arial"/>
      <family val="2"/>
    </font>
    <font>
      <b/>
      <sz val="14.5"/>
      <name val="Times New Roman"/>
      <family val="1"/>
    </font>
    <font>
      <sz val="14.5"/>
      <name val="Times New Roman"/>
      <family val="1"/>
    </font>
    <font>
      <b/>
      <sz val="13"/>
      <color indexed="8"/>
      <name val="Times New Roman"/>
      <family val="1"/>
    </font>
    <font>
      <sz val="13"/>
      <name val="Times New Roman"/>
      <family val="1"/>
    </font>
    <font>
      <b/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592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" fillId="0" borderId="1" xfId="0" applyFont="1" applyBorder="1" applyAlignment="1">
      <alignment horizontal="center" wrapText="1"/>
    </xf>
    <xf numFmtId="45" fontId="1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7" fillId="0" borderId="0" xfId="0" applyFont="1"/>
    <xf numFmtId="0" fontId="13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/>
    <xf numFmtId="0" fontId="18" fillId="0" borderId="0" xfId="0" applyFont="1"/>
    <xf numFmtId="164" fontId="3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0" fontId="11" fillId="0" borderId="0" xfId="0" applyFont="1"/>
    <xf numFmtId="49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left" vertical="top" wrapText="1"/>
    </xf>
    <xf numFmtId="20" fontId="3" fillId="0" borderId="0" xfId="0" applyNumberFormat="1" applyFont="1"/>
    <xf numFmtId="20" fontId="6" fillId="0" borderId="0" xfId="0" applyNumberFormat="1" applyFont="1"/>
    <xf numFmtId="0" fontId="14" fillId="0" borderId="4" xfId="0" applyFont="1" applyBorder="1" applyAlignment="1">
      <alignment horizontal="center"/>
    </xf>
    <xf numFmtId="0" fontId="6" fillId="0" borderId="0" xfId="0" applyFont="1"/>
    <xf numFmtId="0" fontId="16" fillId="0" borderId="0" xfId="0" applyFont="1"/>
    <xf numFmtId="0" fontId="14" fillId="2" borderId="4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164" fontId="6" fillId="0" borderId="0" xfId="0" applyNumberFormat="1" applyFont="1"/>
    <xf numFmtId="0" fontId="18" fillId="0" borderId="0" xfId="0" applyFont="1" applyAlignment="1">
      <alignment horizontal="left" wrapText="1"/>
    </xf>
    <xf numFmtId="20" fontId="16" fillId="0" borderId="0" xfId="0" applyNumberFormat="1" applyFont="1"/>
    <xf numFmtId="20" fontId="3" fillId="0" borderId="0" xfId="0" applyNumberFormat="1" applyFont="1" applyAlignment="1">
      <alignment horizontal="center"/>
    </xf>
    <xf numFmtId="0" fontId="16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/>
    <xf numFmtId="0" fontId="25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164" fontId="25" fillId="0" borderId="0" xfId="0" applyNumberFormat="1" applyFont="1"/>
    <xf numFmtId="164" fontId="24" fillId="0" borderId="0" xfId="0" applyNumberFormat="1" applyFont="1"/>
    <xf numFmtId="0" fontId="27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9" fillId="0" borderId="0" xfId="0" applyFont="1"/>
    <xf numFmtId="0" fontId="30" fillId="0" borderId="0" xfId="0" applyFont="1"/>
    <xf numFmtId="45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5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2" borderId="0" xfId="0" applyFont="1" applyFill="1" applyAlignment="1">
      <alignment horizontal="left" wrapText="1"/>
    </xf>
    <xf numFmtId="0" fontId="25" fillId="0" borderId="0" xfId="0" applyFont="1" applyAlignment="1">
      <alignment horizontal="center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18" fillId="2" borderId="0" xfId="0" applyFont="1" applyFill="1"/>
    <xf numFmtId="0" fontId="21" fillId="2" borderId="0" xfId="0" applyFont="1" applyFill="1"/>
    <xf numFmtId="0" fontId="32" fillId="2" borderId="1" xfId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45" fontId="1" fillId="0" borderId="8" xfId="0" applyNumberFormat="1" applyFont="1" applyBorder="1" applyAlignment="1">
      <alignment horizontal="center" vertical="center"/>
    </xf>
    <xf numFmtId="45" fontId="4" fillId="0" borderId="8" xfId="0" applyNumberFormat="1" applyFont="1" applyBorder="1" applyAlignment="1">
      <alignment horizontal="center" vertical="center"/>
    </xf>
    <xf numFmtId="45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1" fontId="1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33" fillId="2" borderId="0" xfId="1" applyFont="1" applyFill="1" applyAlignment="1">
      <alignment horizontal="center" vertical="center"/>
    </xf>
    <xf numFmtId="164" fontId="31" fillId="2" borderId="0" xfId="0" applyNumberFormat="1" applyFont="1" applyFill="1"/>
    <xf numFmtId="164" fontId="31" fillId="2" borderId="0" xfId="0" applyNumberFormat="1" applyFont="1" applyFill="1" applyAlignment="1">
      <alignment horizontal="center"/>
    </xf>
    <xf numFmtId="45" fontId="28" fillId="2" borderId="0" xfId="1" applyNumberFormat="1" applyFont="1" applyFill="1" applyAlignment="1">
      <alignment horizontal="center" vertic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3" fillId="2" borderId="13" xfId="1" applyFont="1" applyFill="1" applyBorder="1" applyAlignment="1">
      <alignment horizontal="center" vertical="center"/>
    </xf>
    <xf numFmtId="0" fontId="32" fillId="2" borderId="15" xfId="1" applyFont="1" applyFill="1" applyBorder="1" applyAlignment="1">
      <alignment horizontal="center" vertical="center"/>
    </xf>
    <xf numFmtId="0" fontId="33" fillId="2" borderId="16" xfId="1" applyFont="1" applyFill="1" applyBorder="1" applyAlignment="1">
      <alignment horizontal="center" vertical="center"/>
    </xf>
    <xf numFmtId="0" fontId="32" fillId="2" borderId="0" xfId="1" applyFont="1" applyFill="1" applyAlignment="1">
      <alignment horizontal="center" vertical="center"/>
    </xf>
    <xf numFmtId="21" fontId="38" fillId="2" borderId="0" xfId="1" applyNumberFormat="1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45" fontId="40" fillId="0" borderId="0" xfId="0" applyNumberFormat="1" applyFont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5" fontId="1" fillId="0" borderId="12" xfId="0" applyNumberFormat="1" applyFont="1" applyBorder="1" applyAlignment="1">
      <alignment horizontal="center" vertical="center"/>
    </xf>
    <xf numFmtId="45" fontId="1" fillId="0" borderId="14" xfId="0" applyNumberFormat="1" applyFont="1" applyBorder="1" applyAlignment="1">
      <alignment horizontal="center" vertical="center"/>
    </xf>
    <xf numFmtId="45" fontId="1" fillId="0" borderId="15" xfId="0" applyNumberFormat="1" applyFont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wrapText="1"/>
    </xf>
    <xf numFmtId="166" fontId="1" fillId="2" borderId="1" xfId="1" applyNumberFormat="1" applyFont="1" applyFill="1" applyBorder="1" applyAlignment="1">
      <alignment horizontal="center" vertical="center"/>
    </xf>
    <xf numFmtId="0" fontId="33" fillId="2" borderId="20" xfId="0" applyFont="1" applyFill="1" applyBorder="1" applyAlignment="1">
      <alignment horizontal="center" vertical="center"/>
    </xf>
    <xf numFmtId="0" fontId="33" fillId="2" borderId="16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21" fontId="32" fillId="2" borderId="1" xfId="1" applyNumberFormat="1" applyFont="1" applyFill="1" applyBorder="1" applyAlignment="1">
      <alignment horizontal="center" vertical="center"/>
    </xf>
    <xf numFmtId="164" fontId="41" fillId="2" borderId="1" xfId="0" applyNumberFormat="1" applyFont="1" applyFill="1" applyBorder="1" applyAlignment="1">
      <alignment horizontal="center" vertical="center"/>
    </xf>
    <xf numFmtId="166" fontId="1" fillId="0" borderId="12" xfId="0" applyNumberFormat="1" applyFont="1" applyBorder="1" applyAlignment="1">
      <alignment horizontal="center" vertical="center"/>
    </xf>
    <xf numFmtId="166" fontId="1" fillId="0" borderId="14" xfId="0" applyNumberFormat="1" applyFont="1" applyBorder="1" applyAlignment="1">
      <alignment horizontal="center" vertical="center"/>
    </xf>
    <xf numFmtId="166" fontId="1" fillId="0" borderId="15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/>
    </xf>
    <xf numFmtId="0" fontId="42" fillId="2" borderId="18" xfId="0" applyFont="1" applyFill="1" applyBorder="1" applyAlignment="1">
      <alignment horizontal="center" vertical="center"/>
    </xf>
    <xf numFmtId="0" fontId="42" fillId="2" borderId="19" xfId="0" applyFont="1" applyFill="1" applyBorder="1" applyAlignment="1">
      <alignment horizontal="center" vertical="center"/>
    </xf>
    <xf numFmtId="166" fontId="1" fillId="2" borderId="15" xfId="0" applyNumberFormat="1" applyFont="1" applyFill="1" applyBorder="1" applyAlignment="1">
      <alignment horizontal="center" vertical="center"/>
    </xf>
    <xf numFmtId="166" fontId="1" fillId="2" borderId="15" xfId="1" applyNumberFormat="1" applyFont="1" applyFill="1" applyBorder="1" applyAlignment="1">
      <alignment horizontal="center" vertical="center"/>
    </xf>
    <xf numFmtId="21" fontId="33" fillId="2" borderId="1" xfId="1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wrapText="1"/>
    </xf>
    <xf numFmtId="166" fontId="1" fillId="0" borderId="15" xfId="0" applyNumberFormat="1" applyFont="1" applyBorder="1" applyAlignment="1">
      <alignment horizontal="center" wrapText="1"/>
    </xf>
    <xf numFmtId="0" fontId="43" fillId="0" borderId="0" xfId="0" applyFont="1"/>
    <xf numFmtId="0" fontId="4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0" fontId="44" fillId="0" borderId="1" xfId="1" applyFont="1" applyBorder="1" applyAlignment="1">
      <alignment horizontal="center" vertical="center"/>
    </xf>
    <xf numFmtId="0" fontId="38" fillId="0" borderId="1" xfId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7" fillId="0" borderId="0" xfId="0" applyFont="1"/>
    <xf numFmtId="0" fontId="45" fillId="0" borderId="1" xfId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/>
    </xf>
    <xf numFmtId="165" fontId="32" fillId="0" borderId="1" xfId="0" applyNumberFormat="1" applyFont="1" applyBorder="1" applyAlignment="1">
      <alignment horizontal="center" vertical="center"/>
    </xf>
    <xf numFmtId="45" fontId="32" fillId="0" borderId="1" xfId="0" applyNumberFormat="1" applyFont="1" applyBorder="1" applyAlignment="1">
      <alignment horizontal="center" vertical="center"/>
    </xf>
    <xf numFmtId="0" fontId="35" fillId="0" borderId="0" xfId="0" applyFont="1" applyAlignment="1">
      <alignment horizontal="left" wrapText="1"/>
    </xf>
    <xf numFmtId="165" fontId="1" fillId="0" borderId="0" xfId="0" applyNumberFormat="1" applyFont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 wrapText="1"/>
    </xf>
    <xf numFmtId="1" fontId="25" fillId="0" borderId="1" xfId="0" applyNumberFormat="1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0" fontId="28" fillId="0" borderId="1" xfId="1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vertical="center" wrapText="1"/>
    </xf>
    <xf numFmtId="49" fontId="25" fillId="0" borderId="0" xfId="0" applyNumberFormat="1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5" fillId="0" borderId="1" xfId="0" applyFont="1" applyBorder="1"/>
    <xf numFmtId="0" fontId="7" fillId="0" borderId="0" xfId="0" applyFont="1" applyAlignment="1">
      <alignment vertical="center" wrapText="1"/>
    </xf>
    <xf numFmtId="45" fontId="1" fillId="0" borderId="3" xfId="0" applyNumberFormat="1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166" fontId="1" fillId="0" borderId="23" xfId="0" applyNumberFormat="1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66" fontId="1" fillId="2" borderId="3" xfId="0" applyNumberFormat="1" applyFont="1" applyFill="1" applyBorder="1" applyAlignment="1">
      <alignment horizontal="center" vertical="center"/>
    </xf>
    <xf numFmtId="0" fontId="42" fillId="2" borderId="24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left" vertical="center"/>
    </xf>
    <xf numFmtId="0" fontId="25" fillId="2" borderId="18" xfId="0" applyFont="1" applyFill="1" applyBorder="1" applyAlignment="1">
      <alignment horizontal="left" vertical="center" wrapText="1"/>
    </xf>
    <xf numFmtId="0" fontId="25" fillId="2" borderId="1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3" fillId="0" borderId="0" xfId="0" applyFont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5" fontId="1" fillId="0" borderId="29" xfId="0" applyNumberFormat="1" applyFont="1" applyBorder="1" applyAlignment="1">
      <alignment horizontal="center" vertical="center"/>
    </xf>
    <xf numFmtId="45" fontId="1" fillId="0" borderId="30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1" fillId="2" borderId="0" xfId="1" applyNumberFormat="1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166" fontId="32" fillId="2" borderId="0" xfId="1" applyNumberFormat="1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0" fontId="25" fillId="2" borderId="12" xfId="0" applyFont="1" applyFill="1" applyBorder="1" applyAlignment="1">
      <alignment horizontal="left" vertical="center" wrapText="1"/>
    </xf>
    <xf numFmtId="0" fontId="42" fillId="2" borderId="13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center" vertical="center"/>
    </xf>
    <xf numFmtId="0" fontId="33" fillId="2" borderId="15" xfId="0" applyFont="1" applyFill="1" applyBorder="1" applyAlignment="1">
      <alignment horizontal="center" vertical="center"/>
    </xf>
    <xf numFmtId="0" fontId="42" fillId="2" borderId="16" xfId="0" applyFont="1" applyFill="1" applyBorder="1" applyAlignment="1">
      <alignment horizontal="center" vertical="center"/>
    </xf>
    <xf numFmtId="1" fontId="33" fillId="2" borderId="27" xfId="0" applyNumberFormat="1" applyFont="1" applyFill="1" applyBorder="1" applyAlignment="1">
      <alignment horizontal="center" vertical="center"/>
    </xf>
    <xf numFmtId="1" fontId="33" fillId="2" borderId="2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justify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166" fontId="1" fillId="0" borderId="0" xfId="0" applyNumberFormat="1" applyFont="1" applyAlignment="1">
      <alignment horizontal="center" wrapText="1"/>
    </xf>
    <xf numFmtId="1" fontId="33" fillId="2" borderId="0" xfId="0" applyNumberFormat="1" applyFont="1" applyFill="1" applyAlignment="1">
      <alignment horizontal="center" vertical="center"/>
    </xf>
    <xf numFmtId="21" fontId="32" fillId="2" borderId="0" xfId="1" applyNumberFormat="1" applyFont="1" applyFill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3" fillId="2" borderId="1" xfId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wrapText="1"/>
    </xf>
    <xf numFmtId="0" fontId="33" fillId="0" borderId="1" xfId="0" applyFont="1" applyBorder="1" applyAlignment="1">
      <alignment horizontal="center" vertical="center" wrapText="1"/>
    </xf>
    <xf numFmtId="1" fontId="33" fillId="2" borderId="1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33" fillId="2" borderId="15" xfId="1" applyFont="1" applyFill="1" applyBorder="1" applyAlignment="1">
      <alignment horizontal="center" vertical="center"/>
    </xf>
    <xf numFmtId="1" fontId="33" fillId="2" borderId="15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/>
    </xf>
    <xf numFmtId="45" fontId="1" fillId="2" borderId="0" xfId="1" applyNumberFormat="1" applyFont="1" applyFill="1" applyAlignment="1">
      <alignment horizontal="center" vertical="center"/>
    </xf>
    <xf numFmtId="166" fontId="1" fillId="0" borderId="0" xfId="0" applyNumberFormat="1" applyFont="1" applyAlignment="1">
      <alignment horizontal="center" vertical="center" wrapText="1"/>
    </xf>
    <xf numFmtId="0" fontId="18" fillId="0" borderId="18" xfId="0" applyFont="1" applyBorder="1" applyAlignment="1">
      <alignment horizontal="left" vertical="center"/>
    </xf>
    <xf numFmtId="0" fontId="25" fillId="0" borderId="18" xfId="0" applyFont="1" applyBorder="1" applyAlignment="1">
      <alignment horizontal="left"/>
    </xf>
    <xf numFmtId="0" fontId="24" fillId="0" borderId="1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wrapText="1"/>
    </xf>
    <xf numFmtId="45" fontId="1" fillId="0" borderId="6" xfId="0" applyNumberFormat="1" applyFont="1" applyBorder="1" applyAlignment="1">
      <alignment horizontal="center" vertical="center"/>
    </xf>
    <xf numFmtId="45" fontId="1" fillId="0" borderId="35" xfId="0" applyNumberFormat="1" applyFont="1" applyBorder="1" applyAlignment="1">
      <alignment horizontal="center" vertical="center"/>
    </xf>
    <xf numFmtId="167" fontId="53" fillId="0" borderId="39" xfId="0" applyNumberFormat="1" applyFont="1" applyBorder="1" applyAlignment="1">
      <alignment horizontal="left" vertical="center" wrapText="1"/>
    </xf>
    <xf numFmtId="0" fontId="23" fillId="0" borderId="0" xfId="0" applyFont="1"/>
    <xf numFmtId="1" fontId="16" fillId="0" borderId="0" xfId="0" applyNumberFormat="1" applyFont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32" fillId="2" borderId="3" xfId="1" applyFont="1" applyFill="1" applyBorder="1" applyAlignment="1">
      <alignment horizontal="center" vertical="center"/>
    </xf>
    <xf numFmtId="0" fontId="33" fillId="2" borderId="20" xfId="1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8" fillId="2" borderId="0" xfId="0" applyFont="1" applyFill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wrapText="1"/>
    </xf>
    <xf numFmtId="0" fontId="33" fillId="2" borderId="5" xfId="1" applyFont="1" applyFill="1" applyBorder="1" applyAlignment="1">
      <alignment horizontal="center" vertical="center"/>
    </xf>
    <xf numFmtId="0" fontId="33" fillId="2" borderId="41" xfId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45" fontId="1" fillId="0" borderId="7" xfId="0" applyNumberFormat="1" applyFont="1" applyBorder="1" applyAlignment="1">
      <alignment horizontal="center" vertical="center"/>
    </xf>
    <xf numFmtId="45" fontId="1" fillId="0" borderId="34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54" fillId="0" borderId="19" xfId="0" applyFont="1" applyBorder="1" applyAlignment="1">
      <alignment horizontal="left"/>
    </xf>
    <xf numFmtId="0" fontId="54" fillId="0" borderId="18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 wrapText="1"/>
    </xf>
    <xf numFmtId="0" fontId="27" fillId="2" borderId="0" xfId="0" applyFont="1" applyFill="1"/>
    <xf numFmtId="0" fontId="1" fillId="0" borderId="32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34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19" fillId="0" borderId="0" xfId="0" applyFont="1"/>
    <xf numFmtId="1" fontId="32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horizontal="center" vertical="center" wrapText="1"/>
    </xf>
    <xf numFmtId="45" fontId="32" fillId="0" borderId="0" xfId="0" applyNumberFormat="1" applyFont="1" applyAlignment="1">
      <alignment horizontal="center" vertical="center"/>
    </xf>
    <xf numFmtId="0" fontId="12" fillId="0" borderId="0" xfId="0" applyFont="1"/>
    <xf numFmtId="165" fontId="1" fillId="0" borderId="29" xfId="0" applyNumberFormat="1" applyFont="1" applyBorder="1" applyAlignment="1">
      <alignment horizontal="center" vertical="center"/>
    </xf>
    <xf numFmtId="165" fontId="1" fillId="0" borderId="30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35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165" fontId="28" fillId="0" borderId="1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8" xfId="0" applyFont="1" applyBorder="1"/>
    <xf numFmtId="0" fontId="18" fillId="0" borderId="49" xfId="0" applyFont="1" applyBorder="1"/>
    <xf numFmtId="1" fontId="16" fillId="0" borderId="0" xfId="0" applyNumberFormat="1" applyFont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left" vertical="center"/>
    </xf>
    <xf numFmtId="0" fontId="55" fillId="0" borderId="1" xfId="0" applyFont="1" applyBorder="1" applyAlignment="1">
      <alignment horizontal="left" vertical="center" wrapText="1"/>
    </xf>
    <xf numFmtId="165" fontId="58" fillId="0" borderId="1" xfId="0" applyNumberFormat="1" applyFont="1" applyBorder="1" applyAlignment="1">
      <alignment horizontal="center" vertical="center"/>
    </xf>
    <xf numFmtId="1" fontId="59" fillId="0" borderId="0" xfId="0" applyNumberFormat="1" applyFont="1" applyAlignment="1">
      <alignment vertical="center"/>
    </xf>
    <xf numFmtId="1" fontId="58" fillId="0" borderId="1" xfId="0" applyNumberFormat="1" applyFont="1" applyBorder="1" applyAlignment="1">
      <alignment horizontal="center" vertical="center"/>
    </xf>
    <xf numFmtId="1" fontId="59" fillId="0" borderId="0" xfId="0" applyNumberFormat="1" applyFont="1" applyAlignment="1">
      <alignment horizontal="center" vertical="center"/>
    </xf>
    <xf numFmtId="1" fontId="59" fillId="0" borderId="1" xfId="0" applyNumberFormat="1" applyFont="1" applyBorder="1" applyAlignment="1">
      <alignment horizontal="center" vertical="center"/>
    </xf>
    <xf numFmtId="0" fontId="58" fillId="0" borderId="1" xfId="1" applyFont="1" applyBorder="1" applyAlignment="1">
      <alignment horizontal="center" vertical="center"/>
    </xf>
    <xf numFmtId="0" fontId="60" fillId="0" borderId="1" xfId="0" applyFont="1" applyBorder="1" applyAlignment="1">
      <alignment horizontal="left" vertical="center"/>
    </xf>
    <xf numFmtId="0" fontId="57" fillId="0" borderId="1" xfId="0" applyFont="1" applyBorder="1" applyAlignment="1">
      <alignment horizontal="left" vertical="center" wrapText="1"/>
    </xf>
    <xf numFmtId="0" fontId="61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left" vertical="center"/>
    </xf>
    <xf numFmtId="0" fontId="62" fillId="2" borderId="1" xfId="0" applyFont="1" applyFill="1" applyBorder="1" applyAlignment="1">
      <alignment horizontal="left" vertical="center" wrapText="1"/>
    </xf>
    <xf numFmtId="0" fontId="62" fillId="0" borderId="1" xfId="0" applyFont="1" applyBorder="1" applyAlignment="1">
      <alignment horizontal="left" vertical="center" wrapText="1"/>
    </xf>
    <xf numFmtId="0" fontId="61" fillId="0" borderId="1" xfId="0" applyFont="1" applyBorder="1" applyAlignment="1">
      <alignment horizontal="left" vertical="center" wrapText="1"/>
    </xf>
    <xf numFmtId="0" fontId="62" fillId="0" borderId="0" xfId="0" applyFont="1" applyAlignment="1">
      <alignment horizontal="left" vertical="center"/>
    </xf>
    <xf numFmtId="0" fontId="25" fillId="2" borderId="0" xfId="0" applyFont="1" applyFill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166" fontId="1" fillId="2" borderId="13" xfId="1" applyNumberFormat="1" applyFont="1" applyFill="1" applyBorder="1" applyAlignment="1">
      <alignment horizontal="center" vertical="center"/>
    </xf>
    <xf numFmtId="164" fontId="18" fillId="2" borderId="15" xfId="0" applyNumberFormat="1" applyFont="1" applyFill="1" applyBorder="1" applyAlignment="1">
      <alignment horizontal="center" vertical="center"/>
    </xf>
    <xf numFmtId="166" fontId="1" fillId="2" borderId="16" xfId="1" applyNumberFormat="1" applyFont="1" applyFill="1" applyBorder="1" applyAlignment="1">
      <alignment horizontal="center" vertical="center"/>
    </xf>
    <xf numFmtId="20" fontId="1" fillId="2" borderId="12" xfId="0" applyNumberFormat="1" applyFont="1" applyFill="1" applyBorder="1" applyAlignment="1">
      <alignment horizontal="center" vertical="center"/>
    </xf>
    <xf numFmtId="20" fontId="1" fillId="2" borderId="14" xfId="0" applyNumberFormat="1" applyFont="1" applyFill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20" fontId="41" fillId="2" borderId="1" xfId="0" applyNumberFormat="1" applyFont="1" applyFill="1" applyBorder="1" applyAlignment="1">
      <alignment horizontal="center" vertical="center"/>
    </xf>
    <xf numFmtId="20" fontId="32" fillId="2" borderId="1" xfId="1" applyNumberFormat="1" applyFont="1" applyFill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20" fontId="1" fillId="2" borderId="1" xfId="0" applyNumberFormat="1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20" fontId="41" fillId="3" borderId="1" xfId="0" applyNumberFormat="1" applyFont="1" applyFill="1" applyBorder="1" applyAlignment="1">
      <alignment horizontal="center" vertical="center"/>
    </xf>
    <xf numFmtId="20" fontId="32" fillId="3" borderId="1" xfId="1" applyNumberFormat="1" applyFont="1" applyFill="1" applyBorder="1" applyAlignment="1">
      <alignment horizontal="center" vertical="center"/>
    </xf>
    <xf numFmtId="20" fontId="1" fillId="0" borderId="15" xfId="0" applyNumberFormat="1" applyFont="1" applyBorder="1" applyAlignment="1">
      <alignment horizontal="center" vertical="center"/>
    </xf>
    <xf numFmtId="20" fontId="1" fillId="0" borderId="12" xfId="0" applyNumberFormat="1" applyFont="1" applyBorder="1" applyAlignment="1">
      <alignment horizontal="center" vertical="center"/>
    </xf>
    <xf numFmtId="20" fontId="1" fillId="0" borderId="14" xfId="0" applyNumberFormat="1" applyFont="1" applyBorder="1" applyAlignment="1">
      <alignment horizontal="center" vertical="center"/>
    </xf>
    <xf numFmtId="20" fontId="1" fillId="2" borderId="15" xfId="0" applyNumberFormat="1" applyFont="1" applyFill="1" applyBorder="1" applyAlignment="1">
      <alignment horizontal="center" vertical="center"/>
    </xf>
    <xf numFmtId="1" fontId="33" fillId="2" borderId="18" xfId="0" applyNumberFormat="1" applyFont="1" applyFill="1" applyBorder="1" applyAlignment="1">
      <alignment horizontal="center" vertical="center"/>
    </xf>
    <xf numFmtId="1" fontId="33" fillId="2" borderId="19" xfId="0" applyNumberFormat="1" applyFont="1" applyFill="1" applyBorder="1" applyAlignment="1">
      <alignment horizontal="center" vertical="center"/>
    </xf>
    <xf numFmtId="20" fontId="33" fillId="2" borderId="13" xfId="1" applyNumberFormat="1" applyFont="1" applyFill="1" applyBorder="1" applyAlignment="1">
      <alignment horizontal="center" vertical="center"/>
    </xf>
    <xf numFmtId="20" fontId="1" fillId="0" borderId="7" xfId="0" applyNumberFormat="1" applyFont="1" applyBorder="1" applyAlignment="1">
      <alignment horizontal="center" vertical="center"/>
    </xf>
    <xf numFmtId="20" fontId="1" fillId="0" borderId="34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20" fontId="1" fillId="2" borderId="13" xfId="1" applyNumberFormat="1" applyFont="1" applyFill="1" applyBorder="1" applyAlignment="1">
      <alignment horizontal="center" vertical="center"/>
    </xf>
    <xf numFmtId="20" fontId="1" fillId="2" borderId="16" xfId="1" applyNumberFormat="1" applyFont="1" applyFill="1" applyBorder="1" applyAlignment="1">
      <alignment horizontal="center" vertical="center"/>
    </xf>
    <xf numFmtId="0" fontId="24" fillId="0" borderId="18" xfId="0" applyFont="1" applyBorder="1" applyAlignment="1">
      <alignment horizontal="left" vertical="center" wrapText="1"/>
    </xf>
    <xf numFmtId="0" fontId="2" fillId="2" borderId="51" xfId="0" applyFont="1" applyFill="1" applyBorder="1" applyAlignment="1">
      <alignment horizontal="center" vertical="center"/>
    </xf>
    <xf numFmtId="0" fontId="33" fillId="2" borderId="5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33" fillId="0" borderId="5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45" fontId="1" fillId="2" borderId="1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5" fontId="1" fillId="2" borderId="14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0" fontId="33" fillId="2" borderId="41" xfId="0" applyFont="1" applyFill="1" applyBorder="1" applyAlignment="1">
      <alignment horizontal="center" vertical="center"/>
    </xf>
    <xf numFmtId="165" fontId="1" fillId="2" borderId="29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62" fillId="0" borderId="1" xfId="0" applyFont="1" applyBorder="1" applyAlignment="1">
      <alignment horizontal="center" vertical="center" wrapText="1"/>
    </xf>
    <xf numFmtId="45" fontId="49" fillId="2" borderId="1" xfId="0" applyNumberFormat="1" applyFont="1" applyFill="1" applyBorder="1" applyAlignment="1">
      <alignment horizontal="center" vertical="center"/>
    </xf>
    <xf numFmtId="1" fontId="49" fillId="0" borderId="1" xfId="0" applyNumberFormat="1" applyFont="1" applyBorder="1" applyAlignment="1">
      <alignment horizontal="center" vertical="center"/>
    </xf>
    <xf numFmtId="165" fontId="49" fillId="0" borderId="1" xfId="0" applyNumberFormat="1" applyFont="1" applyBorder="1" applyAlignment="1">
      <alignment horizontal="center" vertical="center"/>
    </xf>
    <xf numFmtId="0" fontId="62" fillId="0" borderId="1" xfId="0" applyFont="1" applyBorder="1"/>
    <xf numFmtId="0" fontId="62" fillId="2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vertical="center"/>
    </xf>
    <xf numFmtId="0" fontId="63" fillId="0" borderId="48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62" fillId="0" borderId="49" xfId="0" applyFont="1" applyBorder="1" applyAlignment="1">
      <alignment vertical="center"/>
    </xf>
    <xf numFmtId="0" fontId="62" fillId="0" borderId="1" xfId="0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/>
    </xf>
    <xf numFmtId="0" fontId="54" fillId="2" borderId="1" xfId="0" applyFont="1" applyFill="1" applyBorder="1" applyAlignment="1">
      <alignment horizontal="left" vertical="center" wrapText="1"/>
    </xf>
    <xf numFmtId="0" fontId="54" fillId="0" borderId="1" xfId="0" applyFont="1" applyBorder="1" applyAlignment="1">
      <alignment vertical="center" wrapText="1"/>
    </xf>
    <xf numFmtId="0" fontId="54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 wrapText="1"/>
    </xf>
    <xf numFmtId="0" fontId="65" fillId="0" borderId="1" xfId="1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1" fillId="2" borderId="15" xfId="0" applyNumberFormat="1" applyFont="1" applyFill="1" applyBorder="1" applyAlignment="1">
      <alignment horizontal="center" vertical="center"/>
    </xf>
    <xf numFmtId="0" fontId="25" fillId="2" borderId="42" xfId="0" applyFont="1" applyFill="1" applyBorder="1" applyAlignment="1">
      <alignment horizontal="left" wrapText="1"/>
    </xf>
    <xf numFmtId="0" fontId="33" fillId="0" borderId="5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/>
    </xf>
    <xf numFmtId="0" fontId="28" fillId="2" borderId="24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42" fillId="2" borderId="27" xfId="0" applyFont="1" applyFill="1" applyBorder="1" applyAlignment="1">
      <alignment horizontal="center" vertical="center"/>
    </xf>
    <xf numFmtId="0" fontId="28" fillId="2" borderId="53" xfId="0" applyFont="1" applyFill="1" applyBorder="1" applyAlignment="1">
      <alignment horizontal="center" vertical="center"/>
    </xf>
    <xf numFmtId="0" fontId="42" fillId="2" borderId="28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left" vertical="center"/>
    </xf>
    <xf numFmtId="0" fontId="18" fillId="2" borderId="19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" fontId="32" fillId="2" borderId="1" xfId="1" applyNumberFormat="1" applyFont="1" applyFill="1" applyBorder="1" applyAlignment="1">
      <alignment horizontal="center" vertical="center"/>
    </xf>
    <xf numFmtId="1" fontId="33" fillId="2" borderId="13" xfId="1" applyNumberFormat="1" applyFont="1" applyFill="1" applyBorder="1" applyAlignment="1">
      <alignment horizontal="center" vertical="center"/>
    </xf>
    <xf numFmtId="1" fontId="2" fillId="2" borderId="13" xfId="1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33" fillId="2" borderId="16" xfId="1" applyNumberFormat="1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/>
    </xf>
    <xf numFmtId="1" fontId="32" fillId="2" borderId="15" xfId="1" applyNumberFormat="1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wrapText="1"/>
    </xf>
    <xf numFmtId="0" fontId="37" fillId="0" borderId="5" xfId="0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61" fillId="4" borderId="1" xfId="0" applyFont="1" applyFill="1" applyBorder="1" applyAlignment="1">
      <alignment horizontal="center" vertical="center"/>
    </xf>
    <xf numFmtId="1" fontId="37" fillId="0" borderId="1" xfId="0" applyNumberFormat="1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165" fontId="67" fillId="0" borderId="7" xfId="0" applyNumberFormat="1" applyFont="1" applyBorder="1" applyAlignment="1">
      <alignment horizontal="center" vertical="center"/>
    </xf>
    <xf numFmtId="1" fontId="67" fillId="0" borderId="1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vertical="center"/>
    </xf>
    <xf numFmtId="0" fontId="61" fillId="2" borderId="1" xfId="0" applyFont="1" applyFill="1" applyBorder="1" applyAlignment="1">
      <alignment horizontal="center" vertical="center" wrapText="1"/>
    </xf>
    <xf numFmtId="0" fontId="45" fillId="0" borderId="0" xfId="1" applyFont="1" applyAlignment="1">
      <alignment horizontal="center" vertical="center"/>
    </xf>
    <xf numFmtId="0" fontId="54" fillId="0" borderId="1" xfId="0" applyFont="1" applyBorder="1" applyAlignment="1">
      <alignment horizontal="left"/>
    </xf>
    <xf numFmtId="165" fontId="67" fillId="0" borderId="2" xfId="0" applyNumberFormat="1" applyFont="1" applyBorder="1" applyAlignment="1">
      <alignment horizontal="center" vertical="center"/>
    </xf>
    <xf numFmtId="165" fontId="67" fillId="0" borderId="0" xfId="0" applyNumberFormat="1" applyFont="1" applyAlignment="1">
      <alignment horizontal="center" vertical="center"/>
    </xf>
    <xf numFmtId="45" fontId="67" fillId="0" borderId="0" xfId="0" applyNumberFormat="1" applyFont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0" fontId="54" fillId="0" borderId="0" xfId="0" applyFont="1" applyAlignment="1">
      <alignment vertical="center"/>
    </xf>
    <xf numFmtId="0" fontId="69" fillId="0" borderId="1" xfId="0" applyFont="1" applyBorder="1" applyAlignment="1">
      <alignment vertical="center" wrapText="1"/>
    </xf>
    <xf numFmtId="0" fontId="70" fillId="0" borderId="1" xfId="1" applyFont="1" applyBorder="1" applyAlignment="1">
      <alignment horizontal="center" vertical="center"/>
    </xf>
    <xf numFmtId="0" fontId="36" fillId="0" borderId="1" xfId="0" applyFont="1" applyBorder="1" applyAlignment="1">
      <alignment vertical="center" wrapText="1"/>
    </xf>
    <xf numFmtId="0" fontId="69" fillId="0" borderId="1" xfId="0" applyFont="1" applyBorder="1" applyAlignment="1">
      <alignment wrapText="1"/>
    </xf>
    <xf numFmtId="1" fontId="24" fillId="0" borderId="1" xfId="0" applyNumberFormat="1" applyFont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1" fontId="17" fillId="0" borderId="1" xfId="0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61" fillId="2" borderId="1" xfId="0" applyFont="1" applyFill="1" applyBorder="1" applyAlignment="1">
      <alignment horizontal="left" vertical="center"/>
    </xf>
    <xf numFmtId="0" fontId="67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54" fillId="0" borderId="1" xfId="0" applyFont="1" applyBorder="1" applyAlignment="1">
      <alignment horizontal="center" vertical="center"/>
    </xf>
    <xf numFmtId="0" fontId="67" fillId="0" borderId="1" xfId="1" applyFont="1" applyBorder="1" applyAlignment="1">
      <alignment horizontal="center" vertical="center"/>
    </xf>
    <xf numFmtId="0" fontId="71" fillId="0" borderId="1" xfId="0" applyFont="1" applyBorder="1" applyAlignment="1">
      <alignment horizontal="center"/>
    </xf>
    <xf numFmtId="0" fontId="54" fillId="2" borderId="1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27" fillId="6" borderId="1" xfId="0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44" fillId="7" borderId="1" xfId="1" applyFont="1" applyFill="1" applyBorder="1" applyAlignment="1">
      <alignment horizontal="center" vertical="center"/>
    </xf>
    <xf numFmtId="0" fontId="44" fillId="8" borderId="1" xfId="1" applyFont="1" applyFill="1" applyBorder="1" applyAlignment="1">
      <alignment horizontal="center" vertical="center"/>
    </xf>
    <xf numFmtId="0" fontId="44" fillId="6" borderId="1" xfId="1" applyFont="1" applyFill="1" applyBorder="1" applyAlignment="1">
      <alignment horizontal="center" vertical="center"/>
    </xf>
    <xf numFmtId="0" fontId="42" fillId="7" borderId="1" xfId="1" applyFont="1" applyFill="1" applyBorder="1" applyAlignment="1">
      <alignment horizontal="center" vertical="center"/>
    </xf>
    <xf numFmtId="0" fontId="42" fillId="6" borderId="1" xfId="1" applyFont="1" applyFill="1" applyBorder="1" applyAlignment="1">
      <alignment horizontal="center" vertical="center"/>
    </xf>
    <xf numFmtId="0" fontId="28" fillId="8" borderId="1" xfId="1" applyFont="1" applyFill="1" applyBorder="1" applyAlignment="1">
      <alignment horizontal="center" vertical="center"/>
    </xf>
    <xf numFmtId="0" fontId="28" fillId="6" borderId="1" xfId="1" applyFont="1" applyFill="1" applyBorder="1" applyAlignment="1">
      <alignment horizontal="center" vertical="center"/>
    </xf>
    <xf numFmtId="0" fontId="42" fillId="8" borderId="1" xfId="1" applyFont="1" applyFill="1" applyBorder="1" applyAlignment="1">
      <alignment horizontal="center" vertical="center"/>
    </xf>
    <xf numFmtId="0" fontId="64" fillId="7" borderId="1" xfId="1" applyFont="1" applyFill="1" applyBorder="1" applyAlignment="1">
      <alignment horizontal="center" vertical="center"/>
    </xf>
    <xf numFmtId="0" fontId="64" fillId="6" borderId="1" xfId="1" applyFont="1" applyFill="1" applyBorder="1" applyAlignment="1">
      <alignment horizontal="center" vertical="center"/>
    </xf>
    <xf numFmtId="0" fontId="64" fillId="8" borderId="1" xfId="1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/>
    </xf>
    <xf numFmtId="0" fontId="50" fillId="0" borderId="0" xfId="0" applyFont="1" applyAlignment="1">
      <alignment horizontal="right"/>
    </xf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justify"/>
    </xf>
    <xf numFmtId="0" fontId="1" fillId="0" borderId="10" xfId="0" applyFont="1" applyBorder="1" applyAlignment="1">
      <alignment horizontal="center" vertical="justify"/>
    </xf>
    <xf numFmtId="0" fontId="1" fillId="0" borderId="11" xfId="0" applyFont="1" applyBorder="1" applyAlignment="1">
      <alignment horizontal="center" vertical="justify"/>
    </xf>
    <xf numFmtId="0" fontId="1" fillId="2" borderId="9" xfId="0" applyFont="1" applyFill="1" applyBorder="1" applyAlignment="1">
      <alignment horizontal="center" vertical="justify"/>
    </xf>
    <xf numFmtId="0" fontId="1" fillId="2" borderId="10" xfId="0" applyFont="1" applyFill="1" applyBorder="1" applyAlignment="1">
      <alignment horizontal="center" vertical="justify"/>
    </xf>
    <xf numFmtId="0" fontId="1" fillId="2" borderId="11" xfId="0" applyFont="1" applyFill="1" applyBorder="1" applyAlignment="1">
      <alignment horizontal="center" vertical="justify"/>
    </xf>
    <xf numFmtId="0" fontId="1" fillId="0" borderId="3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justify"/>
    </xf>
    <xf numFmtId="0" fontId="1" fillId="0" borderId="32" xfId="0" applyFont="1" applyBorder="1" applyAlignment="1">
      <alignment horizontal="center" vertical="justify"/>
    </xf>
    <xf numFmtId="0" fontId="0" fillId="0" borderId="32" xfId="0" applyBorder="1" applyAlignment="1">
      <alignment horizontal="center" vertical="justify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32" fillId="0" borderId="25" xfId="0" applyFont="1" applyBorder="1" applyAlignment="1">
      <alignment horizontal="center" vertical="center" textRotation="90" wrapText="1"/>
    </xf>
    <xf numFmtId="0" fontId="32" fillId="0" borderId="26" xfId="0" applyFont="1" applyBorder="1" applyAlignment="1">
      <alignment horizontal="center" vertical="center" textRotation="90" wrapText="1"/>
    </xf>
    <xf numFmtId="0" fontId="42" fillId="0" borderId="21" xfId="0" applyFont="1" applyBorder="1" applyAlignment="1">
      <alignment horizontal="center" vertical="center" textRotation="90" wrapText="1"/>
    </xf>
    <xf numFmtId="0" fontId="42" fillId="0" borderId="22" xfId="0" applyFont="1" applyBorder="1" applyAlignment="1">
      <alignment horizontal="center" vertical="center" textRotation="90" wrapText="1"/>
    </xf>
    <xf numFmtId="0" fontId="42" fillId="0" borderId="33" xfId="0" applyFont="1" applyBorder="1" applyAlignment="1">
      <alignment horizontal="center" vertical="center" textRotation="90" wrapText="1"/>
    </xf>
    <xf numFmtId="0" fontId="42" fillId="0" borderId="13" xfId="0" applyFont="1" applyBorder="1" applyAlignment="1">
      <alignment horizontal="center" vertical="center" textRotation="90" wrapText="1"/>
    </xf>
    <xf numFmtId="0" fontId="32" fillId="0" borderId="32" xfId="0" applyFont="1" applyBorder="1" applyAlignment="1">
      <alignment horizontal="center" vertical="center" textRotation="90" wrapText="1"/>
    </xf>
    <xf numFmtId="0" fontId="32" fillId="0" borderId="1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justify"/>
    </xf>
    <xf numFmtId="0" fontId="47" fillId="0" borderId="0" xfId="0" applyFont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textRotation="90" wrapText="1"/>
    </xf>
    <xf numFmtId="0" fontId="32" fillId="0" borderId="22" xfId="0" applyFont="1" applyBorder="1" applyAlignment="1">
      <alignment horizontal="center" vertical="center" textRotation="90" wrapText="1"/>
    </xf>
    <xf numFmtId="0" fontId="52" fillId="0" borderId="37" xfId="0" applyFont="1" applyBorder="1" applyAlignment="1">
      <alignment horizontal="right" vertical="center" wrapText="1"/>
    </xf>
    <xf numFmtId="0" fontId="52" fillId="0" borderId="38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justify"/>
    </xf>
    <xf numFmtId="0" fontId="1" fillId="2" borderId="33" xfId="0" applyFont="1" applyFill="1" applyBorder="1" applyAlignment="1">
      <alignment horizontal="center" vertical="justify"/>
    </xf>
    <xf numFmtId="0" fontId="1" fillId="2" borderId="31" xfId="0" applyFont="1" applyFill="1" applyBorder="1" applyAlignment="1">
      <alignment horizontal="center" vertical="justify"/>
    </xf>
    <xf numFmtId="0" fontId="1" fillId="2" borderId="43" xfId="0" applyFont="1" applyFill="1" applyBorder="1" applyAlignment="1">
      <alignment horizontal="center" vertical="justify"/>
    </xf>
    <xf numFmtId="0" fontId="1" fillId="2" borderId="44" xfId="0" applyFont="1" applyFill="1" applyBorder="1" applyAlignment="1">
      <alignment horizontal="center" vertical="justify"/>
    </xf>
    <xf numFmtId="0" fontId="1" fillId="2" borderId="45" xfId="0" applyFont="1" applyFill="1" applyBorder="1" applyAlignment="1">
      <alignment horizontal="center" vertical="justify"/>
    </xf>
    <xf numFmtId="0" fontId="1" fillId="0" borderId="3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justify"/>
    </xf>
    <xf numFmtId="0" fontId="1" fillId="0" borderId="1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textRotation="90" wrapText="1"/>
    </xf>
    <xf numFmtId="0" fontId="32" fillId="0" borderId="18" xfId="0" applyFont="1" applyBorder="1" applyAlignment="1">
      <alignment horizontal="center" vertical="center" textRotation="90" wrapText="1"/>
    </xf>
    <xf numFmtId="0" fontId="42" fillId="0" borderId="11" xfId="0" applyFont="1" applyBorder="1" applyAlignment="1">
      <alignment horizontal="center" vertical="center" textRotation="90" wrapText="1"/>
    </xf>
    <xf numFmtId="0" fontId="42" fillId="0" borderId="27" xfId="0" applyFont="1" applyBorder="1" applyAlignment="1">
      <alignment horizontal="center" vertical="center" textRotation="90" wrapText="1"/>
    </xf>
    <xf numFmtId="0" fontId="1" fillId="0" borderId="32" xfId="0" applyFont="1" applyBorder="1" applyAlignment="1">
      <alignment horizontal="center" vertical="justify" wrapText="1"/>
    </xf>
    <xf numFmtId="0" fontId="33" fillId="0" borderId="25" xfId="0" applyFont="1" applyBorder="1" applyAlignment="1">
      <alignment horizontal="center" vertical="center" textRotation="90" wrapText="1"/>
    </xf>
    <xf numFmtId="0" fontId="33" fillId="0" borderId="26" xfId="0" applyFont="1" applyBorder="1" applyAlignment="1">
      <alignment horizontal="center" vertical="center" textRotation="90" wrapText="1"/>
    </xf>
    <xf numFmtId="0" fontId="33" fillId="0" borderId="32" xfId="0" applyFont="1" applyBorder="1" applyAlignment="1">
      <alignment horizontal="center" vertical="center" textRotation="90" wrapText="1"/>
    </xf>
    <xf numFmtId="0" fontId="33" fillId="0" borderId="1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justify" wrapText="1"/>
    </xf>
    <xf numFmtId="0" fontId="33" fillId="0" borderId="21" xfId="0" applyFont="1" applyBorder="1" applyAlignment="1">
      <alignment horizontal="center" vertical="center" textRotation="90" wrapText="1"/>
    </xf>
    <xf numFmtId="0" fontId="33" fillId="0" borderId="22" xfId="0" applyFont="1" applyBorder="1" applyAlignment="1">
      <alignment horizontal="center" vertical="center" textRotation="90" wrapText="1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" fillId="2" borderId="31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33" fillId="0" borderId="17" xfId="0" applyFont="1" applyBorder="1" applyAlignment="1">
      <alignment horizontal="center" vertical="center" textRotation="90" wrapText="1"/>
    </xf>
    <xf numFmtId="0" fontId="33" fillId="0" borderId="18" xfId="0" applyFont="1" applyBorder="1" applyAlignment="1">
      <alignment horizontal="center" vertical="center" textRotation="90" wrapText="1"/>
    </xf>
    <xf numFmtId="0" fontId="1" fillId="2" borderId="24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textRotation="90"/>
    </xf>
    <xf numFmtId="0" fontId="12" fillId="0" borderId="0" xfId="0" applyFont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textRotation="90" wrapText="1"/>
    </xf>
    <xf numFmtId="0" fontId="36" fillId="0" borderId="3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 textRotation="90" wrapText="1"/>
    </xf>
    <xf numFmtId="0" fontId="3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textRotation="90" wrapText="1"/>
    </xf>
    <xf numFmtId="0" fontId="37" fillId="0" borderId="3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textRotation="90" wrapText="1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 textRotation="90"/>
    </xf>
    <xf numFmtId="0" fontId="26" fillId="0" borderId="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6" fillId="0" borderId="1" xfId="0" applyFont="1" applyBorder="1" applyAlignment="1">
      <alignment horizontal="center" vertical="center" textRotation="90" wrapText="1"/>
    </xf>
    <xf numFmtId="0" fontId="48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textRotation="90" wrapText="1"/>
    </xf>
    <xf numFmtId="0" fontId="48" fillId="0" borderId="1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61" fillId="0" borderId="3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 textRotation="90" wrapText="1"/>
    </xf>
    <xf numFmtId="0" fontId="55" fillId="0" borderId="1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textRotation="90" wrapText="1"/>
    </xf>
    <xf numFmtId="0" fontId="55" fillId="0" borderId="5" xfId="0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99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9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3.svg"/><Relationship Id="rId5" Type="http://schemas.openxmlformats.org/officeDocument/2006/relationships/image" Target="../media/image2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12.png"/><Relationship Id="rId7" Type="http://schemas.openxmlformats.org/officeDocument/2006/relationships/image" Target="../media/image13.png"/><Relationship Id="rId2" Type="http://schemas.openxmlformats.org/officeDocument/2006/relationships/image" Target="../media/image5.emf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5.png"/><Relationship Id="rId7" Type="http://schemas.openxmlformats.org/officeDocument/2006/relationships/image" Target="../media/image14.png"/><Relationship Id="rId2" Type="http://schemas.openxmlformats.org/officeDocument/2006/relationships/image" Target="../media/image5.emf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118534</xdr:rowOff>
    </xdr:from>
    <xdr:to>
      <xdr:col>0</xdr:col>
      <xdr:colOff>1055148</xdr:colOff>
      <xdr:row>1</xdr:row>
      <xdr:rowOff>1016000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118534"/>
          <a:ext cx="902749" cy="1015999"/>
        </a:xfrm>
        <a:prstGeom prst="rect">
          <a:avLst/>
        </a:prstGeom>
      </xdr:spPr>
    </xdr:pic>
    <xdr:clientData/>
  </xdr:twoCellAnchor>
  <xdr:twoCellAnchor editAs="oneCell">
    <xdr:from>
      <xdr:col>1</xdr:col>
      <xdr:colOff>67733</xdr:colOff>
      <xdr:row>1</xdr:row>
      <xdr:rowOff>1397000</xdr:rowOff>
    </xdr:from>
    <xdr:to>
      <xdr:col>2</xdr:col>
      <xdr:colOff>1070552</xdr:colOff>
      <xdr:row>3</xdr:row>
      <xdr:rowOff>135466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016000" y="1397000"/>
          <a:ext cx="1654752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47214</xdr:colOff>
      <xdr:row>1</xdr:row>
      <xdr:rowOff>1413935</xdr:rowOff>
    </xdr:from>
    <xdr:to>
      <xdr:col>0</xdr:col>
      <xdr:colOff>906934</xdr:colOff>
      <xdr:row>3</xdr:row>
      <xdr:rowOff>143933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14" y="1413935"/>
          <a:ext cx="859720" cy="880532"/>
        </a:xfrm>
        <a:prstGeom prst="rect">
          <a:avLst/>
        </a:prstGeom>
      </xdr:spPr>
    </xdr:pic>
    <xdr:clientData/>
  </xdr:twoCellAnchor>
  <xdr:twoCellAnchor editAs="oneCell">
    <xdr:from>
      <xdr:col>5</xdr:col>
      <xdr:colOff>761599</xdr:colOff>
      <xdr:row>1</xdr:row>
      <xdr:rowOff>17781</xdr:rowOff>
    </xdr:from>
    <xdr:to>
      <xdr:col>7</xdr:col>
      <xdr:colOff>118533</xdr:colOff>
      <xdr:row>1</xdr:row>
      <xdr:rowOff>1289723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3066" y="136314"/>
          <a:ext cx="897867" cy="1271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58495</xdr:colOff>
      <xdr:row>1</xdr:row>
      <xdr:rowOff>1166585</xdr:rowOff>
    </xdr:from>
    <xdr:to>
      <xdr:col>6</xdr:col>
      <xdr:colOff>190886</xdr:colOff>
      <xdr:row>2</xdr:row>
      <xdr:rowOff>352622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6286113" y="1291276"/>
          <a:ext cx="894391" cy="9247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154092</xdr:colOff>
      <xdr:row>0</xdr:row>
      <xdr:rowOff>0</xdr:rowOff>
    </xdr:from>
    <xdr:to>
      <xdr:col>0</xdr:col>
      <xdr:colOff>1543049</xdr:colOff>
      <xdr:row>1</xdr:row>
      <xdr:rowOff>14815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92" y="99485"/>
          <a:ext cx="1388957" cy="1475315"/>
        </a:xfrm>
        <a:prstGeom prst="rect">
          <a:avLst/>
        </a:prstGeom>
      </xdr:spPr>
    </xdr:pic>
    <xdr:clientData/>
  </xdr:twoCellAnchor>
  <xdr:twoCellAnchor editAs="oneCell">
    <xdr:from>
      <xdr:col>0</xdr:col>
      <xdr:colOff>1904153</xdr:colOff>
      <xdr:row>1</xdr:row>
      <xdr:rowOff>87030</xdr:rowOff>
    </xdr:from>
    <xdr:to>
      <xdr:col>5</xdr:col>
      <xdr:colOff>190501</xdr:colOff>
      <xdr:row>6</xdr:row>
      <xdr:rowOff>60900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904153" y="1826930"/>
          <a:ext cx="2578948" cy="1358170"/>
        </a:xfrm>
        <a:prstGeom prst="rect">
          <a:avLst/>
        </a:prstGeom>
      </xdr:spPr>
    </xdr:pic>
    <xdr:clientData/>
  </xdr:twoCellAnchor>
  <xdr:twoCellAnchor editAs="oneCell">
    <xdr:from>
      <xdr:col>0</xdr:col>
      <xdr:colOff>129930</xdr:colOff>
      <xdr:row>1</xdr:row>
      <xdr:rowOff>50799</xdr:rowOff>
    </xdr:from>
    <xdr:to>
      <xdr:col>0</xdr:col>
      <xdr:colOff>1458665</xdr:colOff>
      <xdr:row>6</xdr:row>
      <xdr:rowOff>71482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30" y="1790699"/>
          <a:ext cx="1328735" cy="1404983"/>
        </a:xfrm>
        <a:prstGeom prst="rect">
          <a:avLst/>
        </a:prstGeom>
      </xdr:spPr>
    </xdr:pic>
    <xdr:clientData/>
  </xdr:twoCellAnchor>
  <xdr:twoCellAnchor editAs="oneCell">
    <xdr:from>
      <xdr:col>10</xdr:col>
      <xdr:colOff>53355</xdr:colOff>
      <xdr:row>0</xdr:row>
      <xdr:rowOff>114300</xdr:rowOff>
    </xdr:from>
    <xdr:to>
      <xdr:col>11</xdr:col>
      <xdr:colOff>468479</xdr:colOff>
      <xdr:row>2</xdr:row>
      <xdr:rowOff>88900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555" y="114300"/>
          <a:ext cx="1100924" cy="184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419100</xdr:colOff>
      <xdr:row>1</xdr:row>
      <xdr:rowOff>273891</xdr:rowOff>
    </xdr:from>
    <xdr:to>
      <xdr:col>11</xdr:col>
      <xdr:colOff>509815</xdr:colOff>
      <xdr:row>6</xdr:row>
      <xdr:rowOff>152401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7251700" y="2013791"/>
          <a:ext cx="1259115" cy="1262810"/>
        </a:xfrm>
        <a:prstGeom prst="rect">
          <a:avLst/>
        </a:prstGeom>
      </xdr:spPr>
    </xdr:pic>
    <xdr:clientData/>
  </xdr:twoCellAnchor>
  <xdr:twoCellAnchor>
    <xdr:from>
      <xdr:col>0</xdr:col>
      <xdr:colOff>1549400</xdr:colOff>
      <xdr:row>0</xdr:row>
      <xdr:rowOff>63500</xdr:rowOff>
    </xdr:from>
    <xdr:to>
      <xdr:col>9</xdr:col>
      <xdr:colOff>304800</xdr:colOff>
      <xdr:row>0</xdr:row>
      <xdr:rowOff>1511300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549400" y="63500"/>
          <a:ext cx="5588000" cy="14478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2000">
              <a:latin typeface="Century" panose="02040604050505020304" pitchFamily="18" charset="0"/>
            </a:rPr>
            <a:t>Latvijas čempionāts un meistarsacīkstes </a:t>
          </a:r>
        </a:p>
        <a:p>
          <a:pPr algn="ctr"/>
          <a:r>
            <a:rPr lang="lv-LV" sz="2000">
              <a:latin typeface="Century" panose="02040604050505020304" pitchFamily="18" charset="0"/>
            </a:rPr>
            <a:t>alpīnisma – sporta tūrisma tehnikā, </a:t>
          </a:r>
        </a:p>
        <a:p>
          <a:pPr algn="ctr"/>
          <a:r>
            <a:rPr lang="lv-LV" sz="2000">
              <a:latin typeface="Century" panose="02040604050505020304" pitchFamily="18" charset="0"/>
            </a:rPr>
            <a:t>Latvijas Skolēnu 79. spartakiāde</a:t>
          </a:r>
          <a:endParaRPr lang="en-GB" sz="2000">
            <a:latin typeface="Century" panose="02040604050505020304" pitchFamily="18" charset="0"/>
          </a:endParaRPr>
        </a:p>
        <a:p>
          <a:pPr algn="ctr"/>
          <a:r>
            <a:rPr lang="lv-LV" sz="2000">
              <a:latin typeface="Century" panose="02040604050505020304" pitchFamily="18" charset="0"/>
            </a:rPr>
            <a:t>alpīnisma sporta tūrismā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611293</xdr:colOff>
      <xdr:row>1</xdr:row>
      <xdr:rowOff>106680</xdr:rowOff>
    </xdr:from>
    <xdr:to>
      <xdr:col>0</xdr:col>
      <xdr:colOff>1828800</xdr:colOff>
      <xdr:row>6</xdr:row>
      <xdr:rowOff>9335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293" y="1234440"/>
          <a:ext cx="1217507" cy="1289495"/>
        </a:xfrm>
        <a:prstGeom prst="rect">
          <a:avLst/>
        </a:prstGeom>
      </xdr:spPr>
    </xdr:pic>
    <xdr:clientData/>
  </xdr:twoCellAnchor>
  <xdr:twoCellAnchor editAs="oneCell">
    <xdr:from>
      <xdr:col>19</xdr:col>
      <xdr:colOff>420794</xdr:colOff>
      <xdr:row>0</xdr:row>
      <xdr:rowOff>720336</xdr:rowOff>
    </xdr:from>
    <xdr:to>
      <xdr:col>23</xdr:col>
      <xdr:colOff>355299</xdr:colOff>
      <xdr:row>3</xdr:row>
      <xdr:rowOff>165312</xdr:rowOff>
    </xdr:to>
    <xdr:pic>
      <xdr:nvPicPr>
        <xdr:cNvPr id="3" name="Graphic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4334914" y="720336"/>
          <a:ext cx="2449105" cy="1273776"/>
        </a:xfrm>
        <a:prstGeom prst="rect">
          <a:avLst/>
        </a:prstGeom>
      </xdr:spPr>
    </xdr:pic>
    <xdr:clientData/>
  </xdr:twoCellAnchor>
  <xdr:twoCellAnchor editAs="oneCell">
    <xdr:from>
      <xdr:col>16</xdr:col>
      <xdr:colOff>648090</xdr:colOff>
      <xdr:row>0</xdr:row>
      <xdr:rowOff>736599</xdr:rowOff>
    </xdr:from>
    <xdr:to>
      <xdr:col>18</xdr:col>
      <xdr:colOff>428413</xdr:colOff>
      <xdr:row>3</xdr:row>
      <xdr:rowOff>160127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7210" y="736599"/>
          <a:ext cx="1182403" cy="1252328"/>
        </a:xfrm>
        <a:prstGeom prst="rect">
          <a:avLst/>
        </a:prstGeom>
      </xdr:spPr>
    </xdr:pic>
    <xdr:clientData/>
  </xdr:twoCellAnchor>
  <xdr:twoCellAnchor editAs="oneCell">
    <xdr:from>
      <xdr:col>11</xdr:col>
      <xdr:colOff>629621</xdr:colOff>
      <xdr:row>0</xdr:row>
      <xdr:rowOff>417407</xdr:rowOff>
    </xdr:from>
    <xdr:to>
      <xdr:col>13</xdr:col>
      <xdr:colOff>260199</xdr:colOff>
      <xdr:row>4</xdr:row>
      <xdr:rowOff>110913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4021" y="417407"/>
          <a:ext cx="1047898" cy="1750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375044</xdr:colOff>
      <xdr:row>0</xdr:row>
      <xdr:rowOff>636693</xdr:rowOff>
    </xdr:from>
    <xdr:to>
      <xdr:col>16</xdr:col>
      <xdr:colOff>67855</xdr:colOff>
      <xdr:row>3</xdr:row>
      <xdr:rowOff>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10890644" y="636693"/>
          <a:ext cx="1186331" cy="1192108"/>
        </a:xfrm>
        <a:prstGeom prst="rect">
          <a:avLst/>
        </a:prstGeom>
      </xdr:spPr>
    </xdr:pic>
    <xdr:clientData/>
  </xdr:twoCellAnchor>
  <xdr:twoCellAnchor>
    <xdr:from>
      <xdr:col>0</xdr:col>
      <xdr:colOff>1557020</xdr:colOff>
      <xdr:row>0</xdr:row>
      <xdr:rowOff>0</xdr:rowOff>
    </xdr:from>
    <xdr:to>
      <xdr:col>9</xdr:col>
      <xdr:colOff>312420</xdr:colOff>
      <xdr:row>0</xdr:row>
      <xdr:rowOff>1117600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557020" y="0"/>
          <a:ext cx="5750560" cy="11176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1900">
              <a:latin typeface="Century" panose="02040604050505020304" pitchFamily="18" charset="0"/>
            </a:rPr>
            <a:t>Latvijas čempionāts un meistarsacīkstes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alpīnisma – sporta tūrisma tehnikā,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Latvijas Skolēnu 79. spartakiāde</a:t>
          </a:r>
          <a:endParaRPr lang="en-GB" sz="1900">
            <a:latin typeface="Century" panose="02040604050505020304" pitchFamily="18" charset="0"/>
          </a:endParaRPr>
        </a:p>
        <a:p>
          <a:pPr algn="ctr"/>
          <a:r>
            <a:rPr lang="lv-LV" sz="1900">
              <a:latin typeface="Century" panose="02040604050505020304" pitchFamily="18" charset="0"/>
            </a:rPr>
            <a:t>alpīnisma sporta tūrismā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154092</xdr:colOff>
      <xdr:row>0</xdr:row>
      <xdr:rowOff>101602</xdr:rowOff>
    </xdr:from>
    <xdr:to>
      <xdr:col>0</xdr:col>
      <xdr:colOff>1354667</xdr:colOff>
      <xdr:row>0</xdr:row>
      <xdr:rowOff>1296010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92" y="101602"/>
          <a:ext cx="1200575" cy="1194408"/>
        </a:xfrm>
        <a:prstGeom prst="rect">
          <a:avLst/>
        </a:prstGeom>
      </xdr:spPr>
    </xdr:pic>
    <xdr:clientData/>
  </xdr:twoCellAnchor>
  <xdr:twoCellAnchor editAs="oneCell">
    <xdr:from>
      <xdr:col>0</xdr:col>
      <xdr:colOff>1717887</xdr:colOff>
      <xdr:row>1</xdr:row>
      <xdr:rowOff>19297</xdr:rowOff>
    </xdr:from>
    <xdr:to>
      <xdr:col>2</xdr:col>
      <xdr:colOff>486833</xdr:colOff>
      <xdr:row>4</xdr:row>
      <xdr:rowOff>158567</xdr:rowOff>
    </xdr:to>
    <xdr:pic>
      <xdr:nvPicPr>
        <xdr:cNvPr id="10" name="Graphic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717887" y="1348564"/>
          <a:ext cx="2147146" cy="1070603"/>
        </a:xfrm>
        <a:prstGeom prst="rect">
          <a:avLst/>
        </a:prstGeom>
      </xdr:spPr>
    </xdr:pic>
    <xdr:clientData/>
  </xdr:twoCellAnchor>
  <xdr:twoCellAnchor editAs="oneCell">
    <xdr:from>
      <xdr:col>0</xdr:col>
      <xdr:colOff>121464</xdr:colOff>
      <xdr:row>0</xdr:row>
      <xdr:rowOff>1303866</xdr:rowOff>
    </xdr:from>
    <xdr:to>
      <xdr:col>0</xdr:col>
      <xdr:colOff>1270001</xdr:colOff>
      <xdr:row>4</xdr:row>
      <xdr:rowOff>165950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64" y="1303866"/>
          <a:ext cx="1148537" cy="1122684"/>
        </a:xfrm>
        <a:prstGeom prst="rect">
          <a:avLst/>
        </a:prstGeom>
      </xdr:spPr>
    </xdr:pic>
    <xdr:clientData/>
  </xdr:twoCellAnchor>
  <xdr:twoCellAnchor editAs="oneCell">
    <xdr:from>
      <xdr:col>10</xdr:col>
      <xdr:colOff>2555</xdr:colOff>
      <xdr:row>0</xdr:row>
      <xdr:rowOff>97367</xdr:rowOff>
    </xdr:from>
    <xdr:to>
      <xdr:col>11</xdr:col>
      <xdr:colOff>382119</xdr:colOff>
      <xdr:row>1</xdr:row>
      <xdr:rowOff>355600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688" y="97367"/>
          <a:ext cx="1103464" cy="158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547966</xdr:colOff>
      <xdr:row>1</xdr:row>
      <xdr:rowOff>256958</xdr:rowOff>
    </xdr:from>
    <xdr:to>
      <xdr:col>11</xdr:col>
      <xdr:colOff>393820</xdr:colOff>
      <xdr:row>5</xdr:row>
      <xdr:rowOff>261408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8430433" y="1713225"/>
          <a:ext cx="1120087" cy="1173908"/>
        </a:xfrm>
        <a:prstGeom prst="rect">
          <a:avLst/>
        </a:prstGeom>
      </xdr:spPr>
    </xdr:pic>
    <xdr:clientData/>
  </xdr:twoCellAnchor>
  <xdr:twoCellAnchor>
    <xdr:from>
      <xdr:col>0</xdr:col>
      <xdr:colOff>2286000</xdr:colOff>
      <xdr:row>0</xdr:row>
      <xdr:rowOff>0</xdr:rowOff>
    </xdr:from>
    <xdr:to>
      <xdr:col>7</xdr:col>
      <xdr:colOff>728134</xdr:colOff>
      <xdr:row>0</xdr:row>
      <xdr:rowOff>1394460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2286000" y="0"/>
          <a:ext cx="5012267" cy="139446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2000">
              <a:latin typeface="Century" panose="02040604050505020304" pitchFamily="18" charset="0"/>
            </a:rPr>
            <a:t>Latvijas čempionāts un meistarsacīkstes </a:t>
          </a:r>
        </a:p>
        <a:p>
          <a:pPr algn="ctr"/>
          <a:r>
            <a:rPr lang="lv-LV" sz="2000">
              <a:latin typeface="Century" panose="02040604050505020304" pitchFamily="18" charset="0"/>
            </a:rPr>
            <a:t>alpīnisma – sporta tūrisma tehnikā, </a:t>
          </a:r>
        </a:p>
        <a:p>
          <a:pPr algn="ctr"/>
          <a:r>
            <a:rPr lang="lv-LV" sz="2000">
              <a:latin typeface="Century" panose="02040604050505020304" pitchFamily="18" charset="0"/>
            </a:rPr>
            <a:t>Latvijas Skolēnu 79. spartakiāde</a:t>
          </a:r>
          <a:endParaRPr lang="en-GB" sz="2000">
            <a:latin typeface="Century" panose="02040604050505020304" pitchFamily="18" charset="0"/>
          </a:endParaRPr>
        </a:p>
        <a:p>
          <a:pPr algn="ctr"/>
          <a:r>
            <a:rPr lang="lv-LV" sz="2000">
              <a:latin typeface="Century" panose="02040604050505020304" pitchFamily="18" charset="0"/>
            </a:rPr>
            <a:t>alpīnisma sporta tūrismā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230293</xdr:colOff>
      <xdr:row>0</xdr:row>
      <xdr:rowOff>428174</xdr:rowOff>
    </xdr:from>
    <xdr:to>
      <xdr:col>0</xdr:col>
      <xdr:colOff>1219200</xdr:colOff>
      <xdr:row>1</xdr:row>
      <xdr:rowOff>356087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293" y="428174"/>
          <a:ext cx="988907" cy="983827"/>
        </a:xfrm>
        <a:prstGeom prst="rect">
          <a:avLst/>
        </a:prstGeom>
      </xdr:spPr>
    </xdr:pic>
    <xdr:clientData/>
  </xdr:twoCellAnchor>
  <xdr:twoCellAnchor editAs="oneCell">
    <xdr:from>
      <xdr:col>0</xdr:col>
      <xdr:colOff>1220921</xdr:colOff>
      <xdr:row>0</xdr:row>
      <xdr:rowOff>447160</xdr:rowOff>
    </xdr:from>
    <xdr:to>
      <xdr:col>0</xdr:col>
      <xdr:colOff>2220685</xdr:colOff>
      <xdr:row>1</xdr:row>
      <xdr:rowOff>370203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921" y="447160"/>
          <a:ext cx="999764" cy="978957"/>
        </a:xfrm>
        <a:prstGeom prst="rect">
          <a:avLst/>
        </a:prstGeom>
      </xdr:spPr>
    </xdr:pic>
    <xdr:clientData/>
  </xdr:twoCellAnchor>
  <xdr:twoCellAnchor editAs="oneCell">
    <xdr:from>
      <xdr:col>10</xdr:col>
      <xdr:colOff>10886</xdr:colOff>
      <xdr:row>0</xdr:row>
      <xdr:rowOff>381000</xdr:rowOff>
    </xdr:from>
    <xdr:to>
      <xdr:col>11</xdr:col>
      <xdr:colOff>297041</xdr:colOff>
      <xdr:row>3</xdr:row>
      <xdr:rowOff>106196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8457" y="381000"/>
          <a:ext cx="1015498" cy="1434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10886</xdr:colOff>
      <xdr:row>0</xdr:row>
      <xdr:rowOff>718456</xdr:rowOff>
    </xdr:from>
    <xdr:to>
      <xdr:col>13</xdr:col>
      <xdr:colOff>235535</xdr:colOff>
      <xdr:row>2</xdr:row>
      <xdr:rowOff>165117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9840686" y="718456"/>
          <a:ext cx="888678" cy="916232"/>
        </a:xfrm>
        <a:prstGeom prst="rect">
          <a:avLst/>
        </a:prstGeom>
      </xdr:spPr>
    </xdr:pic>
    <xdr:clientData/>
  </xdr:twoCellAnchor>
  <xdr:twoCellAnchor>
    <xdr:from>
      <xdr:col>0</xdr:col>
      <xdr:colOff>2286000</xdr:colOff>
      <xdr:row>0</xdr:row>
      <xdr:rowOff>0</xdr:rowOff>
    </xdr:from>
    <xdr:to>
      <xdr:col>7</xdr:col>
      <xdr:colOff>728134</xdr:colOff>
      <xdr:row>0</xdr:row>
      <xdr:rowOff>1295400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2286000" y="0"/>
          <a:ext cx="4789594" cy="12954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1800">
              <a:latin typeface="Century" panose="02040604050505020304" pitchFamily="18" charset="0"/>
            </a:rPr>
            <a:t>Latvijas čempionāts un meistarsacīkstes </a:t>
          </a:r>
        </a:p>
        <a:p>
          <a:pPr algn="ctr"/>
          <a:r>
            <a:rPr lang="lv-LV" sz="1800">
              <a:latin typeface="Century" panose="02040604050505020304" pitchFamily="18" charset="0"/>
            </a:rPr>
            <a:t>alpīnisma – sporta tūrisma tehnikā, </a:t>
          </a:r>
        </a:p>
        <a:p>
          <a:pPr algn="ctr"/>
          <a:r>
            <a:rPr lang="lv-LV" sz="1800">
              <a:latin typeface="Century" panose="02040604050505020304" pitchFamily="18" charset="0"/>
            </a:rPr>
            <a:t>Latvijas Skolēnu 79. spartakiāde</a:t>
          </a:r>
          <a:endParaRPr lang="en-GB" sz="1800">
            <a:latin typeface="Century" panose="02040604050505020304" pitchFamily="18" charset="0"/>
          </a:endParaRPr>
        </a:p>
        <a:p>
          <a:pPr algn="ctr"/>
          <a:r>
            <a:rPr lang="lv-LV" sz="1800">
              <a:latin typeface="Century" panose="02040604050505020304" pitchFamily="18" charset="0"/>
            </a:rPr>
            <a:t>alpīnisma sporta tūrismā</a:t>
          </a:r>
        </a:p>
      </xdr:txBody>
    </xdr:sp>
    <xdr:clientData/>
  </xdr:twoCellAnchor>
  <xdr:twoCellAnchor editAs="oneCell">
    <xdr:from>
      <xdr:col>14</xdr:col>
      <xdr:colOff>119743</xdr:colOff>
      <xdr:row>0</xdr:row>
      <xdr:rowOff>555170</xdr:rowOff>
    </xdr:from>
    <xdr:to>
      <xdr:col>18</xdr:col>
      <xdr:colOff>54248</xdr:colOff>
      <xdr:row>3</xdr:row>
      <xdr:rowOff>119889</xdr:rowOff>
    </xdr:to>
    <xdr:pic>
      <xdr:nvPicPr>
        <xdr:cNvPr id="3" name="Graphic 7">
          <a:extLst>
            <a:ext uri="{FF2B5EF4-FFF2-40B4-BE49-F238E27FC236}">
              <a16:creationId xmlns:a16="http://schemas.microsoft.com/office/drawing/2014/main" id="{29CCF201-C2DF-463F-BE61-DB65AFB5E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1234057" y="555170"/>
          <a:ext cx="2449105" cy="12737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154093</xdr:colOff>
      <xdr:row>0</xdr:row>
      <xdr:rowOff>101602</xdr:rowOff>
    </xdr:from>
    <xdr:to>
      <xdr:col>1</xdr:col>
      <xdr:colOff>731733</xdr:colOff>
      <xdr:row>0</xdr:row>
      <xdr:rowOff>1203960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93" y="101602"/>
          <a:ext cx="1057488" cy="1102358"/>
        </a:xfrm>
        <a:prstGeom prst="rect">
          <a:avLst/>
        </a:prstGeom>
      </xdr:spPr>
    </xdr:pic>
    <xdr:clientData/>
  </xdr:twoCellAnchor>
  <xdr:twoCellAnchor editAs="oneCell">
    <xdr:from>
      <xdr:col>1</xdr:col>
      <xdr:colOff>1410547</xdr:colOff>
      <xdr:row>0</xdr:row>
      <xdr:rowOff>1195741</xdr:rowOff>
    </xdr:from>
    <xdr:to>
      <xdr:col>3</xdr:col>
      <xdr:colOff>577426</xdr:colOff>
      <xdr:row>4</xdr:row>
      <xdr:rowOff>224854</xdr:rowOff>
    </xdr:to>
    <xdr:pic>
      <xdr:nvPicPr>
        <xdr:cNvPr id="8" name="Graphic 9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823297" y="1195741"/>
          <a:ext cx="1939713" cy="1198696"/>
        </a:xfrm>
        <a:prstGeom prst="rect">
          <a:avLst/>
        </a:prstGeom>
      </xdr:spPr>
    </xdr:pic>
    <xdr:clientData/>
  </xdr:twoCellAnchor>
  <xdr:twoCellAnchor editAs="oneCell">
    <xdr:from>
      <xdr:col>0</xdr:col>
      <xdr:colOff>121465</xdr:colOff>
      <xdr:row>1</xdr:row>
      <xdr:rowOff>846</xdr:rowOff>
    </xdr:from>
    <xdr:to>
      <xdr:col>1</xdr:col>
      <xdr:colOff>823173</xdr:colOff>
      <xdr:row>5</xdr:row>
      <xdr:rowOff>75441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65" y="1250526"/>
          <a:ext cx="1181556" cy="1240455"/>
        </a:xfrm>
        <a:prstGeom prst="rect">
          <a:avLst/>
        </a:prstGeom>
      </xdr:spPr>
    </xdr:pic>
    <xdr:clientData/>
  </xdr:twoCellAnchor>
  <xdr:twoCellAnchor editAs="oneCell">
    <xdr:from>
      <xdr:col>10</xdr:col>
      <xdr:colOff>681143</xdr:colOff>
      <xdr:row>0</xdr:row>
      <xdr:rowOff>62230</xdr:rowOff>
    </xdr:from>
    <xdr:to>
      <xdr:col>11</xdr:col>
      <xdr:colOff>797832</xdr:colOff>
      <xdr:row>2</xdr:row>
      <xdr:rowOff>33443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0393" y="62230"/>
          <a:ext cx="1069189" cy="1622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830580</xdr:colOff>
      <xdr:row>2</xdr:row>
      <xdr:rowOff>209127</xdr:rowOff>
    </xdr:from>
    <xdr:to>
      <xdr:col>11</xdr:col>
      <xdr:colOff>760850</xdr:colOff>
      <xdr:row>6</xdr:row>
      <xdr:rowOff>171026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10069830" y="1860127"/>
          <a:ext cx="882770" cy="935566"/>
        </a:xfrm>
        <a:prstGeom prst="rect">
          <a:avLst/>
        </a:prstGeom>
      </xdr:spPr>
    </xdr:pic>
    <xdr:clientData/>
  </xdr:twoCellAnchor>
  <xdr:twoCellAnchor>
    <xdr:from>
      <xdr:col>2</xdr:col>
      <xdr:colOff>525780</xdr:colOff>
      <xdr:row>0</xdr:row>
      <xdr:rowOff>0</xdr:rowOff>
    </xdr:from>
    <xdr:to>
      <xdr:col>10</xdr:col>
      <xdr:colOff>95674</xdr:colOff>
      <xdr:row>1</xdr:row>
      <xdr:rowOff>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2125980" y="0"/>
          <a:ext cx="5551594" cy="124968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1900">
              <a:latin typeface="Century" panose="02040604050505020304" pitchFamily="18" charset="0"/>
            </a:rPr>
            <a:t>Latvijas čempionāts un meistarsacīkstes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alpīnisma – sporta tūrisma tehnikā,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Latvijas Skolēnu 79. spartakiāde</a:t>
          </a:r>
          <a:endParaRPr lang="en-GB" sz="1900">
            <a:latin typeface="Century" panose="02040604050505020304" pitchFamily="18" charset="0"/>
          </a:endParaRPr>
        </a:p>
        <a:p>
          <a:pPr algn="ctr"/>
          <a:r>
            <a:rPr lang="lv-LV" sz="1900">
              <a:latin typeface="Century" panose="02040604050505020304" pitchFamily="18" charset="0"/>
            </a:rPr>
            <a:t>alpīnisma sporta tūrismā</a:t>
          </a:r>
        </a:p>
      </xdr:txBody>
    </xdr:sp>
    <xdr:clientData/>
  </xdr:twoCellAnchor>
  <xdr:oneCellAnchor>
    <xdr:from>
      <xdr:col>0</xdr:col>
      <xdr:colOff>154093</xdr:colOff>
      <xdr:row>23</xdr:row>
      <xdr:rowOff>101602</xdr:rowOff>
    </xdr:from>
    <xdr:ext cx="1059181" cy="11023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93" y="101602"/>
          <a:ext cx="1059181" cy="1102358"/>
        </a:xfrm>
        <a:prstGeom prst="rect">
          <a:avLst/>
        </a:prstGeom>
      </xdr:spPr>
    </xdr:pic>
    <xdr:clientData/>
  </xdr:oneCellAnchor>
  <xdr:oneCellAnchor>
    <xdr:from>
      <xdr:col>1</xdr:col>
      <xdr:colOff>1495214</xdr:colOff>
      <xdr:row>23</xdr:row>
      <xdr:rowOff>1163991</xdr:rowOff>
    </xdr:from>
    <xdr:ext cx="1925602" cy="1209278"/>
    <xdr:pic>
      <xdr:nvPicPr>
        <xdr:cNvPr id="14" name="Graphic 9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982047" y="9535408"/>
          <a:ext cx="1925602" cy="1209278"/>
        </a:xfrm>
        <a:prstGeom prst="rect">
          <a:avLst/>
        </a:prstGeom>
      </xdr:spPr>
    </xdr:pic>
    <xdr:clientData/>
  </xdr:oneCellAnchor>
  <xdr:oneCellAnchor>
    <xdr:from>
      <xdr:col>0</xdr:col>
      <xdr:colOff>121465</xdr:colOff>
      <xdr:row>24</xdr:row>
      <xdr:rowOff>846</xdr:rowOff>
    </xdr:from>
    <xdr:ext cx="1183249" cy="1238761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65" y="1242624"/>
          <a:ext cx="1183249" cy="1238761"/>
        </a:xfrm>
        <a:prstGeom prst="rect">
          <a:avLst/>
        </a:prstGeom>
      </xdr:spPr>
    </xdr:pic>
    <xdr:clientData/>
  </xdr:oneCellAnchor>
  <xdr:oneCellAnchor>
    <xdr:from>
      <xdr:col>10</xdr:col>
      <xdr:colOff>818727</xdr:colOff>
      <xdr:row>23</xdr:row>
      <xdr:rowOff>83397</xdr:rowOff>
    </xdr:from>
    <xdr:ext cx="1072717" cy="1622213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2060" y="8454814"/>
          <a:ext cx="1072717" cy="1622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5080</xdr:colOff>
      <xdr:row>25</xdr:row>
      <xdr:rowOff>219710</xdr:rowOff>
    </xdr:from>
    <xdr:ext cx="886298" cy="942621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10270913" y="10242127"/>
          <a:ext cx="886298" cy="942621"/>
        </a:xfrm>
        <a:prstGeom prst="rect">
          <a:avLst/>
        </a:prstGeom>
      </xdr:spPr>
    </xdr:pic>
    <xdr:clientData/>
  </xdr:oneCellAnchor>
  <xdr:twoCellAnchor>
    <xdr:from>
      <xdr:col>2</xdr:col>
      <xdr:colOff>525780</xdr:colOff>
      <xdr:row>23</xdr:row>
      <xdr:rowOff>0</xdr:rowOff>
    </xdr:from>
    <xdr:to>
      <xdr:col>10</xdr:col>
      <xdr:colOff>95674</xdr:colOff>
      <xdr:row>24</xdr:row>
      <xdr:rowOff>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2698891" y="0"/>
          <a:ext cx="5644727" cy="124177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1900">
              <a:latin typeface="Century" panose="02040604050505020304" pitchFamily="18" charset="0"/>
            </a:rPr>
            <a:t>Latvijas čempionāts un meistarsacīkstes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alpīnisma – sporta tūrisma tehnikā,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Latvijas Skolēnu 79. spartakiāde</a:t>
          </a:r>
          <a:endParaRPr lang="en-GB" sz="1900">
            <a:latin typeface="Century" panose="02040604050505020304" pitchFamily="18" charset="0"/>
          </a:endParaRPr>
        </a:p>
        <a:p>
          <a:pPr algn="ctr"/>
          <a:r>
            <a:rPr lang="lv-LV" sz="1900">
              <a:latin typeface="Century" panose="02040604050505020304" pitchFamily="18" charset="0"/>
            </a:rPr>
            <a:t>alpīnisma sporta tūrismā</a:t>
          </a:r>
        </a:p>
      </xdr:txBody>
    </xdr:sp>
    <xdr:clientData/>
  </xdr:twoCellAnchor>
  <xdr:oneCellAnchor>
    <xdr:from>
      <xdr:col>0</xdr:col>
      <xdr:colOff>154093</xdr:colOff>
      <xdr:row>45</xdr:row>
      <xdr:rowOff>101602</xdr:rowOff>
    </xdr:from>
    <xdr:ext cx="1059181" cy="11023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93" y="7121880"/>
          <a:ext cx="1059181" cy="1102358"/>
        </a:xfrm>
        <a:prstGeom prst="rect">
          <a:avLst/>
        </a:prstGeom>
      </xdr:spPr>
    </xdr:pic>
    <xdr:clientData/>
  </xdr:oneCellAnchor>
  <xdr:oneCellAnchor>
    <xdr:from>
      <xdr:col>2</xdr:col>
      <xdr:colOff>182880</xdr:colOff>
      <xdr:row>46</xdr:row>
      <xdr:rowOff>42158</xdr:rowOff>
    </xdr:from>
    <xdr:ext cx="1925602" cy="1209278"/>
    <xdr:pic>
      <xdr:nvPicPr>
        <xdr:cNvPr id="20" name="Graphic 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355991" y="8304214"/>
          <a:ext cx="1925602" cy="1209278"/>
        </a:xfrm>
        <a:prstGeom prst="rect">
          <a:avLst/>
        </a:prstGeom>
      </xdr:spPr>
    </xdr:pic>
    <xdr:clientData/>
  </xdr:oneCellAnchor>
  <xdr:oneCellAnchor>
    <xdr:from>
      <xdr:col>0</xdr:col>
      <xdr:colOff>121465</xdr:colOff>
      <xdr:row>46</xdr:row>
      <xdr:rowOff>846</xdr:rowOff>
    </xdr:from>
    <xdr:ext cx="1183249" cy="1238761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65" y="8262902"/>
          <a:ext cx="1183249" cy="1238761"/>
        </a:xfrm>
        <a:prstGeom prst="rect">
          <a:avLst/>
        </a:prstGeom>
      </xdr:spPr>
    </xdr:pic>
    <xdr:clientData/>
  </xdr:oneCellAnchor>
  <xdr:oneCellAnchor>
    <xdr:from>
      <xdr:col>10</xdr:col>
      <xdr:colOff>482177</xdr:colOff>
      <xdr:row>45</xdr:row>
      <xdr:rowOff>671830</xdr:rowOff>
    </xdr:from>
    <xdr:ext cx="1072717" cy="1622213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477" y="16457930"/>
          <a:ext cx="1072717" cy="1622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652780</xdr:colOff>
      <xdr:row>46</xdr:row>
      <xdr:rowOff>336126</xdr:rowOff>
    </xdr:from>
    <xdr:ext cx="886298" cy="942621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8361680" y="17366826"/>
          <a:ext cx="886298" cy="942621"/>
        </a:xfrm>
        <a:prstGeom prst="rect">
          <a:avLst/>
        </a:prstGeom>
      </xdr:spPr>
    </xdr:pic>
    <xdr:clientData/>
  </xdr:oneCellAnchor>
  <xdr:twoCellAnchor>
    <xdr:from>
      <xdr:col>2</xdr:col>
      <xdr:colOff>525780</xdr:colOff>
      <xdr:row>45</xdr:row>
      <xdr:rowOff>0</xdr:rowOff>
    </xdr:from>
    <xdr:to>
      <xdr:col>10</xdr:col>
      <xdr:colOff>95674</xdr:colOff>
      <xdr:row>46</xdr:row>
      <xdr:rowOff>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2698891" y="7020278"/>
          <a:ext cx="5644727" cy="124177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1900">
              <a:latin typeface="Century" panose="02040604050505020304" pitchFamily="18" charset="0"/>
            </a:rPr>
            <a:t>Latvijas čempionāts un meistarsacīkstes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alpīnisma – sporta tūrisma tehnikā,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Latvijas Skolēnu 79. spartakiāde</a:t>
          </a:r>
          <a:endParaRPr lang="en-GB" sz="1900">
            <a:latin typeface="Century" panose="02040604050505020304" pitchFamily="18" charset="0"/>
          </a:endParaRPr>
        </a:p>
        <a:p>
          <a:pPr algn="ctr"/>
          <a:r>
            <a:rPr lang="lv-LV" sz="1900">
              <a:latin typeface="Century" panose="02040604050505020304" pitchFamily="18" charset="0"/>
            </a:rPr>
            <a:t>alpīnisma sporta tūrismā</a:t>
          </a:r>
        </a:p>
      </xdr:txBody>
    </xdr:sp>
    <xdr:clientData/>
  </xdr:twoCellAnchor>
  <xdr:oneCellAnchor>
    <xdr:from>
      <xdr:col>0</xdr:col>
      <xdr:colOff>154093</xdr:colOff>
      <xdr:row>67</xdr:row>
      <xdr:rowOff>101602</xdr:rowOff>
    </xdr:from>
    <xdr:ext cx="1059181" cy="11023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93" y="16182977"/>
          <a:ext cx="1059181" cy="1102358"/>
        </a:xfrm>
        <a:prstGeom prst="rect">
          <a:avLst/>
        </a:prstGeom>
      </xdr:spPr>
    </xdr:pic>
    <xdr:clientData/>
  </xdr:oneCellAnchor>
  <xdr:oneCellAnchor>
    <xdr:from>
      <xdr:col>2</xdr:col>
      <xdr:colOff>182880</xdr:colOff>
      <xdr:row>68</xdr:row>
      <xdr:rowOff>42158</xdr:rowOff>
    </xdr:from>
    <xdr:ext cx="1925602" cy="1209278"/>
    <xdr:pic>
      <xdr:nvPicPr>
        <xdr:cNvPr id="30" name="Graphic 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08568" y="17369721"/>
          <a:ext cx="1925602" cy="1209278"/>
        </a:xfrm>
        <a:prstGeom prst="rect">
          <a:avLst/>
        </a:prstGeom>
      </xdr:spPr>
    </xdr:pic>
    <xdr:clientData/>
  </xdr:oneCellAnchor>
  <xdr:oneCellAnchor>
    <xdr:from>
      <xdr:col>0</xdr:col>
      <xdr:colOff>121465</xdr:colOff>
      <xdr:row>68</xdr:row>
      <xdr:rowOff>846</xdr:rowOff>
    </xdr:from>
    <xdr:ext cx="1183249" cy="1238761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65" y="17328409"/>
          <a:ext cx="1183249" cy="1238761"/>
        </a:xfrm>
        <a:prstGeom prst="rect">
          <a:avLst/>
        </a:prstGeom>
      </xdr:spPr>
    </xdr:pic>
    <xdr:clientData/>
  </xdr:oneCellAnchor>
  <xdr:oneCellAnchor>
    <xdr:from>
      <xdr:col>10</xdr:col>
      <xdr:colOff>289560</xdr:colOff>
      <xdr:row>67</xdr:row>
      <xdr:rowOff>51647</xdr:rowOff>
    </xdr:from>
    <xdr:ext cx="1072717" cy="1622213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3248" y="16133022"/>
          <a:ext cx="1072717" cy="1622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259080</xdr:colOff>
      <xdr:row>69</xdr:row>
      <xdr:rowOff>251460</xdr:rowOff>
    </xdr:from>
    <xdr:ext cx="886298" cy="942621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9442768" y="17983835"/>
          <a:ext cx="886298" cy="942621"/>
        </a:xfrm>
        <a:prstGeom prst="rect">
          <a:avLst/>
        </a:prstGeom>
      </xdr:spPr>
    </xdr:pic>
    <xdr:clientData/>
  </xdr:oneCellAnchor>
  <xdr:twoCellAnchor>
    <xdr:from>
      <xdr:col>2</xdr:col>
      <xdr:colOff>525780</xdr:colOff>
      <xdr:row>67</xdr:row>
      <xdr:rowOff>0</xdr:rowOff>
    </xdr:from>
    <xdr:to>
      <xdr:col>10</xdr:col>
      <xdr:colOff>95674</xdr:colOff>
      <xdr:row>68</xdr:row>
      <xdr:rowOff>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2851468" y="16081375"/>
          <a:ext cx="6427894" cy="124618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1900">
              <a:latin typeface="Century" panose="02040604050505020304" pitchFamily="18" charset="0"/>
            </a:rPr>
            <a:t>Latvijas čempionāts un meistarsacīkstes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alpīnisma – sporta tūrisma tehnikā,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Latvijas Skolēnu 79. spartakiāde</a:t>
          </a:r>
          <a:endParaRPr lang="en-GB" sz="1900">
            <a:latin typeface="Century" panose="02040604050505020304" pitchFamily="18" charset="0"/>
          </a:endParaRPr>
        </a:p>
        <a:p>
          <a:pPr algn="ctr"/>
          <a:r>
            <a:rPr lang="lv-LV" sz="1900">
              <a:latin typeface="Century" panose="02040604050505020304" pitchFamily="18" charset="0"/>
            </a:rPr>
            <a:t>alpīnisma sporta tūrismā</a:t>
          </a:r>
        </a:p>
      </xdr:txBody>
    </xdr:sp>
    <xdr:clientData/>
  </xdr:twoCellAnchor>
  <xdr:oneCellAnchor>
    <xdr:from>
      <xdr:col>0</xdr:col>
      <xdr:colOff>154093</xdr:colOff>
      <xdr:row>89</xdr:row>
      <xdr:rowOff>101602</xdr:rowOff>
    </xdr:from>
    <xdr:ext cx="1059181" cy="11023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93" y="24287165"/>
          <a:ext cx="1059181" cy="1102358"/>
        </a:xfrm>
        <a:prstGeom prst="rect">
          <a:avLst/>
        </a:prstGeom>
      </xdr:spPr>
    </xdr:pic>
    <xdr:clientData/>
  </xdr:oneCellAnchor>
  <xdr:oneCellAnchor>
    <xdr:from>
      <xdr:col>2</xdr:col>
      <xdr:colOff>182880</xdr:colOff>
      <xdr:row>90</xdr:row>
      <xdr:rowOff>42158</xdr:rowOff>
    </xdr:from>
    <xdr:ext cx="1925602" cy="1209278"/>
    <xdr:pic>
      <xdr:nvPicPr>
        <xdr:cNvPr id="36" name="Graphic 9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08568" y="25473908"/>
          <a:ext cx="1925602" cy="1209278"/>
        </a:xfrm>
        <a:prstGeom prst="rect">
          <a:avLst/>
        </a:prstGeom>
      </xdr:spPr>
    </xdr:pic>
    <xdr:clientData/>
  </xdr:oneCellAnchor>
  <xdr:oneCellAnchor>
    <xdr:from>
      <xdr:col>0</xdr:col>
      <xdr:colOff>121465</xdr:colOff>
      <xdr:row>90</xdr:row>
      <xdr:rowOff>846</xdr:rowOff>
    </xdr:from>
    <xdr:ext cx="1183249" cy="1238761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65" y="25432596"/>
          <a:ext cx="1183249" cy="1238761"/>
        </a:xfrm>
        <a:prstGeom prst="rect">
          <a:avLst/>
        </a:prstGeom>
      </xdr:spPr>
    </xdr:pic>
    <xdr:clientData/>
  </xdr:oneCellAnchor>
  <xdr:oneCellAnchor>
    <xdr:from>
      <xdr:col>10</xdr:col>
      <xdr:colOff>300144</xdr:colOff>
      <xdr:row>88</xdr:row>
      <xdr:rowOff>199814</xdr:rowOff>
    </xdr:from>
    <xdr:ext cx="1072717" cy="1622213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477" y="32521314"/>
          <a:ext cx="1072717" cy="1622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259080</xdr:colOff>
      <xdr:row>91</xdr:row>
      <xdr:rowOff>251460</xdr:rowOff>
    </xdr:from>
    <xdr:ext cx="886298" cy="942621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9442768" y="26088023"/>
          <a:ext cx="886298" cy="942621"/>
        </a:xfrm>
        <a:prstGeom prst="rect">
          <a:avLst/>
        </a:prstGeom>
      </xdr:spPr>
    </xdr:pic>
    <xdr:clientData/>
  </xdr:oneCellAnchor>
  <xdr:twoCellAnchor>
    <xdr:from>
      <xdr:col>2</xdr:col>
      <xdr:colOff>525780</xdr:colOff>
      <xdr:row>89</xdr:row>
      <xdr:rowOff>0</xdr:rowOff>
    </xdr:from>
    <xdr:to>
      <xdr:col>10</xdr:col>
      <xdr:colOff>95674</xdr:colOff>
      <xdr:row>90</xdr:row>
      <xdr:rowOff>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2851468" y="24185563"/>
          <a:ext cx="6427894" cy="124618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1900">
              <a:latin typeface="Century" panose="02040604050505020304" pitchFamily="18" charset="0"/>
            </a:rPr>
            <a:t>Latvijas čempionāts un meistarsacīkstes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alpīnisma – sporta tūrisma tehnikā, </a:t>
          </a:r>
        </a:p>
        <a:p>
          <a:pPr algn="ctr"/>
          <a:r>
            <a:rPr lang="lv-LV" sz="1900">
              <a:latin typeface="Century" panose="02040604050505020304" pitchFamily="18" charset="0"/>
            </a:rPr>
            <a:t>Latvijas Skolēnu 79. spartakiāde</a:t>
          </a:r>
          <a:endParaRPr lang="en-GB" sz="1900">
            <a:latin typeface="Century" panose="02040604050505020304" pitchFamily="18" charset="0"/>
          </a:endParaRPr>
        </a:p>
        <a:p>
          <a:pPr algn="ctr"/>
          <a:r>
            <a:rPr lang="lv-LV" sz="1900">
              <a:latin typeface="Century" panose="02040604050505020304" pitchFamily="18" charset="0"/>
            </a:rPr>
            <a:t>alpīnisma sporta tūrismā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50799</xdr:colOff>
      <xdr:row>0</xdr:row>
      <xdr:rowOff>42334</xdr:rowOff>
    </xdr:from>
    <xdr:to>
      <xdr:col>1</xdr:col>
      <xdr:colOff>572105</xdr:colOff>
      <xdr:row>0</xdr:row>
      <xdr:rowOff>1062567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42334"/>
          <a:ext cx="1007534" cy="1020233"/>
        </a:xfrm>
        <a:prstGeom prst="rect">
          <a:avLst/>
        </a:prstGeom>
      </xdr:spPr>
    </xdr:pic>
    <xdr:clientData/>
  </xdr:twoCellAnchor>
  <xdr:twoCellAnchor editAs="oneCell">
    <xdr:from>
      <xdr:col>7</xdr:col>
      <xdr:colOff>8066</xdr:colOff>
      <xdr:row>0</xdr:row>
      <xdr:rowOff>51647</xdr:rowOff>
    </xdr:from>
    <xdr:to>
      <xdr:col>8</xdr:col>
      <xdr:colOff>55396</xdr:colOff>
      <xdr:row>1</xdr:row>
      <xdr:rowOff>147569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2599" y="51647"/>
          <a:ext cx="892787" cy="1272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32656</xdr:colOff>
      <xdr:row>1</xdr:row>
      <xdr:rowOff>215591</xdr:rowOff>
    </xdr:from>
    <xdr:to>
      <xdr:col>7</xdr:col>
      <xdr:colOff>799497</xdr:colOff>
      <xdr:row>5</xdr:row>
      <xdr:rowOff>101757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7619999" y="1391248"/>
          <a:ext cx="766841" cy="789680"/>
        </a:xfrm>
        <a:prstGeom prst="rect">
          <a:avLst/>
        </a:prstGeom>
      </xdr:spPr>
    </xdr:pic>
    <xdr:clientData/>
  </xdr:twoCellAnchor>
  <xdr:twoCellAnchor editAs="oneCell">
    <xdr:from>
      <xdr:col>1</xdr:col>
      <xdr:colOff>782519</xdr:colOff>
      <xdr:row>0</xdr:row>
      <xdr:rowOff>1168400</xdr:rowOff>
    </xdr:from>
    <xdr:to>
      <xdr:col>2</xdr:col>
      <xdr:colOff>694650</xdr:colOff>
      <xdr:row>4</xdr:row>
      <xdr:rowOff>203200</xdr:rowOff>
    </xdr:to>
    <xdr:pic>
      <xdr:nvPicPr>
        <xdr:cNvPr id="10" name="Graphic 3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38119" y="1168400"/>
          <a:ext cx="1654752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</xdr:row>
      <xdr:rowOff>8468</xdr:rowOff>
    </xdr:from>
    <xdr:to>
      <xdr:col>1</xdr:col>
      <xdr:colOff>424292</xdr:colOff>
      <xdr:row>4</xdr:row>
      <xdr:rowOff>211667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185335"/>
          <a:ext cx="859720" cy="880532"/>
        </a:xfrm>
        <a:prstGeom prst="rect">
          <a:avLst/>
        </a:prstGeom>
      </xdr:spPr>
    </xdr:pic>
    <xdr:clientData/>
  </xdr:twoCellAnchor>
  <xdr:oneCellAnchor>
    <xdr:from>
      <xdr:col>0</xdr:col>
      <xdr:colOff>50799</xdr:colOff>
      <xdr:row>21</xdr:row>
      <xdr:rowOff>42334</xdr:rowOff>
    </xdr:from>
    <xdr:ext cx="1007534" cy="1020233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42334"/>
          <a:ext cx="1007534" cy="1020233"/>
        </a:xfrm>
        <a:prstGeom prst="rect">
          <a:avLst/>
        </a:prstGeom>
      </xdr:spPr>
    </xdr:pic>
    <xdr:clientData/>
  </xdr:oneCellAnchor>
  <xdr:oneCellAnchor>
    <xdr:from>
      <xdr:col>7</xdr:col>
      <xdr:colOff>8066</xdr:colOff>
      <xdr:row>21</xdr:row>
      <xdr:rowOff>51647</xdr:rowOff>
    </xdr:from>
    <xdr:ext cx="892787" cy="1272789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2599" y="51647"/>
          <a:ext cx="892787" cy="1272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945357</xdr:colOff>
      <xdr:row>22</xdr:row>
      <xdr:rowOff>212635</xdr:rowOff>
    </xdr:from>
    <xdr:ext cx="828292" cy="856342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7468077" y="9844315"/>
          <a:ext cx="828292" cy="856342"/>
        </a:xfrm>
        <a:prstGeom prst="rect">
          <a:avLst/>
        </a:prstGeom>
      </xdr:spPr>
    </xdr:pic>
    <xdr:clientData/>
  </xdr:oneCellAnchor>
  <xdr:oneCellAnchor>
    <xdr:from>
      <xdr:col>1</xdr:col>
      <xdr:colOff>782519</xdr:colOff>
      <xdr:row>21</xdr:row>
      <xdr:rowOff>1168400</xdr:rowOff>
    </xdr:from>
    <xdr:ext cx="1654752" cy="889000"/>
    <xdr:pic>
      <xdr:nvPicPr>
        <xdr:cNvPr id="15" name="Graphic 3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38119" y="1168400"/>
          <a:ext cx="1654752" cy="8890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22</xdr:row>
      <xdr:rowOff>8468</xdr:rowOff>
    </xdr:from>
    <xdr:ext cx="859720" cy="880532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185335"/>
          <a:ext cx="859720" cy="880532"/>
        </a:xfrm>
        <a:prstGeom prst="rect">
          <a:avLst/>
        </a:prstGeom>
      </xdr:spPr>
    </xdr:pic>
    <xdr:clientData/>
  </xdr:oneCellAnchor>
  <xdr:oneCellAnchor>
    <xdr:from>
      <xdr:col>0</xdr:col>
      <xdr:colOff>38099</xdr:colOff>
      <xdr:row>46</xdr:row>
      <xdr:rowOff>152400</xdr:rowOff>
    </xdr:from>
    <xdr:ext cx="911380" cy="922867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19088100"/>
          <a:ext cx="911380" cy="922867"/>
        </a:xfrm>
        <a:prstGeom prst="rect">
          <a:avLst/>
        </a:prstGeom>
      </xdr:spPr>
    </xdr:pic>
    <xdr:clientData/>
  </xdr:oneCellAnchor>
  <xdr:oneCellAnchor>
    <xdr:from>
      <xdr:col>7</xdr:col>
      <xdr:colOff>8066</xdr:colOff>
      <xdr:row>46</xdr:row>
      <xdr:rowOff>51647</xdr:rowOff>
    </xdr:from>
    <xdr:ext cx="892787" cy="127278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2599" y="7756314"/>
          <a:ext cx="892787" cy="1272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931334</xdr:colOff>
      <xdr:row>47</xdr:row>
      <xdr:rowOff>114300</xdr:rowOff>
    </xdr:from>
    <xdr:ext cx="897469" cy="927862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7421034" y="20218400"/>
          <a:ext cx="897469" cy="927862"/>
        </a:xfrm>
        <a:prstGeom prst="rect">
          <a:avLst/>
        </a:prstGeom>
      </xdr:spPr>
    </xdr:pic>
    <xdr:clientData/>
  </xdr:oneCellAnchor>
  <xdr:oneCellAnchor>
    <xdr:from>
      <xdr:col>1</xdr:col>
      <xdr:colOff>782519</xdr:colOff>
      <xdr:row>46</xdr:row>
      <xdr:rowOff>1168400</xdr:rowOff>
    </xdr:from>
    <xdr:ext cx="1654752" cy="889000"/>
    <xdr:pic>
      <xdr:nvPicPr>
        <xdr:cNvPr id="20" name="Graphic 3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38119" y="8873067"/>
          <a:ext cx="1654752" cy="8890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47</xdr:row>
      <xdr:rowOff>8468</xdr:rowOff>
    </xdr:from>
    <xdr:ext cx="859720" cy="880532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8890001"/>
          <a:ext cx="859720" cy="880532"/>
        </a:xfrm>
        <a:prstGeom prst="rect">
          <a:avLst/>
        </a:prstGeom>
      </xdr:spPr>
    </xdr:pic>
    <xdr:clientData/>
  </xdr:oneCellAnchor>
  <xdr:oneCellAnchor>
    <xdr:from>
      <xdr:col>0</xdr:col>
      <xdr:colOff>50799</xdr:colOff>
      <xdr:row>78</xdr:row>
      <xdr:rowOff>42334</xdr:rowOff>
    </xdr:from>
    <xdr:ext cx="1007534" cy="1020233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15347648"/>
          <a:ext cx="1007534" cy="1020233"/>
        </a:xfrm>
        <a:prstGeom prst="rect">
          <a:avLst/>
        </a:prstGeom>
      </xdr:spPr>
    </xdr:pic>
    <xdr:clientData/>
  </xdr:oneCellAnchor>
  <xdr:oneCellAnchor>
    <xdr:from>
      <xdr:col>7</xdr:col>
      <xdr:colOff>8066</xdr:colOff>
      <xdr:row>78</xdr:row>
      <xdr:rowOff>51647</xdr:rowOff>
    </xdr:from>
    <xdr:ext cx="892787" cy="1272789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695" y="15356961"/>
          <a:ext cx="892787" cy="1272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967619</xdr:colOff>
      <xdr:row>79</xdr:row>
      <xdr:rowOff>210457</xdr:rowOff>
    </xdr:from>
    <xdr:ext cx="897469" cy="927862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7727648" y="27729543"/>
          <a:ext cx="897469" cy="927862"/>
        </a:xfrm>
        <a:prstGeom prst="rect">
          <a:avLst/>
        </a:prstGeom>
      </xdr:spPr>
    </xdr:pic>
    <xdr:clientData/>
  </xdr:oneCellAnchor>
  <xdr:oneCellAnchor>
    <xdr:from>
      <xdr:col>1</xdr:col>
      <xdr:colOff>782519</xdr:colOff>
      <xdr:row>78</xdr:row>
      <xdr:rowOff>1168400</xdr:rowOff>
    </xdr:from>
    <xdr:ext cx="1654752" cy="889000"/>
    <xdr:pic>
      <xdr:nvPicPr>
        <xdr:cNvPr id="25" name="Graphic 3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41748" y="16473714"/>
          <a:ext cx="1654752" cy="8890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79</xdr:row>
      <xdr:rowOff>8468</xdr:rowOff>
    </xdr:from>
    <xdr:ext cx="859720" cy="880532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6489439"/>
          <a:ext cx="859720" cy="880532"/>
        </a:xfrm>
        <a:prstGeom prst="rect">
          <a:avLst/>
        </a:prstGeom>
      </xdr:spPr>
    </xdr:pic>
    <xdr:clientData/>
  </xdr:oneCellAnchor>
  <xdr:oneCellAnchor>
    <xdr:from>
      <xdr:col>0</xdr:col>
      <xdr:colOff>50799</xdr:colOff>
      <xdr:row>104</xdr:row>
      <xdr:rowOff>42334</xdr:rowOff>
    </xdr:from>
    <xdr:ext cx="1007534" cy="1020233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22684620"/>
          <a:ext cx="1007534" cy="1020233"/>
        </a:xfrm>
        <a:prstGeom prst="rect">
          <a:avLst/>
        </a:prstGeom>
      </xdr:spPr>
    </xdr:pic>
    <xdr:clientData/>
  </xdr:oneCellAnchor>
  <xdr:oneCellAnchor>
    <xdr:from>
      <xdr:col>7</xdr:col>
      <xdr:colOff>8066</xdr:colOff>
      <xdr:row>104</xdr:row>
      <xdr:rowOff>51647</xdr:rowOff>
    </xdr:from>
    <xdr:ext cx="892787" cy="1272789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580" y="22693933"/>
          <a:ext cx="892787" cy="1272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922263</xdr:colOff>
      <xdr:row>105</xdr:row>
      <xdr:rowOff>210457</xdr:rowOff>
    </xdr:from>
    <xdr:ext cx="897469" cy="927862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7682292" y="36677600"/>
          <a:ext cx="897469" cy="927862"/>
        </a:xfrm>
        <a:prstGeom prst="rect">
          <a:avLst/>
        </a:prstGeom>
      </xdr:spPr>
    </xdr:pic>
    <xdr:clientData/>
  </xdr:oneCellAnchor>
  <xdr:oneCellAnchor>
    <xdr:from>
      <xdr:col>1</xdr:col>
      <xdr:colOff>782519</xdr:colOff>
      <xdr:row>104</xdr:row>
      <xdr:rowOff>1168400</xdr:rowOff>
    </xdr:from>
    <xdr:ext cx="1654752" cy="889000"/>
    <xdr:pic>
      <xdr:nvPicPr>
        <xdr:cNvPr id="30" name="Graphic 3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41748" y="23810686"/>
          <a:ext cx="1654752" cy="8890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105</xdr:row>
      <xdr:rowOff>8468</xdr:rowOff>
    </xdr:from>
    <xdr:ext cx="859720" cy="880532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23826411"/>
          <a:ext cx="859720" cy="88053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50799</xdr:colOff>
      <xdr:row>0</xdr:row>
      <xdr:rowOff>42334</xdr:rowOff>
    </xdr:from>
    <xdr:to>
      <xdr:col>1</xdr:col>
      <xdr:colOff>702733</xdr:colOff>
      <xdr:row>0</xdr:row>
      <xdr:rowOff>1062567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42334"/>
          <a:ext cx="1013884" cy="1020233"/>
        </a:xfrm>
        <a:prstGeom prst="rect">
          <a:avLst/>
        </a:prstGeom>
      </xdr:spPr>
    </xdr:pic>
    <xdr:clientData/>
  </xdr:twoCellAnchor>
  <xdr:twoCellAnchor editAs="oneCell">
    <xdr:from>
      <xdr:col>7</xdr:col>
      <xdr:colOff>8066</xdr:colOff>
      <xdr:row>0</xdr:row>
      <xdr:rowOff>51647</xdr:rowOff>
    </xdr:from>
    <xdr:to>
      <xdr:col>8</xdr:col>
      <xdr:colOff>967</xdr:colOff>
      <xdr:row>1</xdr:row>
      <xdr:rowOff>147569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0966" y="51647"/>
          <a:ext cx="907301" cy="126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31295</xdr:colOff>
      <xdr:row>2</xdr:row>
      <xdr:rowOff>22512</xdr:rowOff>
    </xdr:from>
    <xdr:to>
      <xdr:col>7</xdr:col>
      <xdr:colOff>847122</xdr:colOff>
      <xdr:row>5</xdr:row>
      <xdr:rowOff>168432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7994195" y="1413162"/>
          <a:ext cx="815827" cy="850770"/>
        </a:xfrm>
        <a:prstGeom prst="rect">
          <a:avLst/>
        </a:prstGeom>
      </xdr:spPr>
    </xdr:pic>
    <xdr:clientData/>
  </xdr:twoCellAnchor>
  <xdr:twoCellAnchor editAs="oneCell">
    <xdr:from>
      <xdr:col>1</xdr:col>
      <xdr:colOff>782519</xdr:colOff>
      <xdr:row>0</xdr:row>
      <xdr:rowOff>1168400</xdr:rowOff>
    </xdr:from>
    <xdr:to>
      <xdr:col>2</xdr:col>
      <xdr:colOff>430671</xdr:colOff>
      <xdr:row>4</xdr:row>
      <xdr:rowOff>203200</xdr:rowOff>
    </xdr:to>
    <xdr:pic>
      <xdr:nvPicPr>
        <xdr:cNvPr id="5" name="Graphic 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44469" y="1168400"/>
          <a:ext cx="1686502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</xdr:row>
      <xdr:rowOff>8468</xdr:rowOff>
    </xdr:from>
    <xdr:to>
      <xdr:col>1</xdr:col>
      <xdr:colOff>554920</xdr:colOff>
      <xdr:row>4</xdr:row>
      <xdr:rowOff>211667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176868"/>
          <a:ext cx="866070" cy="895349"/>
        </a:xfrm>
        <a:prstGeom prst="rect">
          <a:avLst/>
        </a:prstGeom>
      </xdr:spPr>
    </xdr:pic>
    <xdr:clientData/>
  </xdr:twoCellAnchor>
  <xdr:oneCellAnchor>
    <xdr:from>
      <xdr:col>0</xdr:col>
      <xdr:colOff>50799</xdr:colOff>
      <xdr:row>25</xdr:row>
      <xdr:rowOff>42334</xdr:rowOff>
    </xdr:from>
    <xdr:ext cx="1007534" cy="1020233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8024284"/>
          <a:ext cx="1007534" cy="1020233"/>
        </a:xfrm>
        <a:prstGeom prst="rect">
          <a:avLst/>
        </a:prstGeom>
      </xdr:spPr>
    </xdr:pic>
    <xdr:clientData/>
  </xdr:oneCellAnchor>
  <xdr:oneCellAnchor>
    <xdr:from>
      <xdr:col>7</xdr:col>
      <xdr:colOff>8066</xdr:colOff>
      <xdr:row>25</xdr:row>
      <xdr:rowOff>51647</xdr:rowOff>
    </xdr:from>
    <xdr:ext cx="892787" cy="1272789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0966" y="8033597"/>
          <a:ext cx="892787" cy="1272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847876</xdr:colOff>
      <xdr:row>26</xdr:row>
      <xdr:rowOff>199572</xdr:rowOff>
    </xdr:from>
    <xdr:ext cx="897469" cy="927862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7807476" y="9349922"/>
          <a:ext cx="897469" cy="927862"/>
        </a:xfrm>
        <a:prstGeom prst="rect">
          <a:avLst/>
        </a:prstGeom>
      </xdr:spPr>
    </xdr:pic>
    <xdr:clientData/>
  </xdr:oneCellAnchor>
  <xdr:oneCellAnchor>
    <xdr:from>
      <xdr:col>1</xdr:col>
      <xdr:colOff>782519</xdr:colOff>
      <xdr:row>25</xdr:row>
      <xdr:rowOff>1168400</xdr:rowOff>
    </xdr:from>
    <xdr:ext cx="1654752" cy="889000"/>
    <xdr:pic>
      <xdr:nvPicPr>
        <xdr:cNvPr id="10" name="Graphic 3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44469" y="9150350"/>
          <a:ext cx="1654752" cy="8890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26</xdr:row>
      <xdr:rowOff>8468</xdr:rowOff>
    </xdr:from>
    <xdr:ext cx="859720" cy="880532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9158818"/>
          <a:ext cx="859720" cy="880532"/>
        </a:xfrm>
        <a:prstGeom prst="rect">
          <a:avLst/>
        </a:prstGeom>
      </xdr:spPr>
    </xdr:pic>
    <xdr:clientData/>
  </xdr:oneCellAnchor>
  <xdr:oneCellAnchor>
    <xdr:from>
      <xdr:col>0</xdr:col>
      <xdr:colOff>50799</xdr:colOff>
      <xdr:row>50</xdr:row>
      <xdr:rowOff>42334</xdr:rowOff>
    </xdr:from>
    <xdr:ext cx="1007534" cy="1020233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16126884"/>
          <a:ext cx="1007534" cy="1020233"/>
        </a:xfrm>
        <a:prstGeom prst="rect">
          <a:avLst/>
        </a:prstGeom>
      </xdr:spPr>
    </xdr:pic>
    <xdr:clientData/>
  </xdr:oneCellAnchor>
  <xdr:oneCellAnchor>
    <xdr:from>
      <xdr:col>7</xdr:col>
      <xdr:colOff>8066</xdr:colOff>
      <xdr:row>50</xdr:row>
      <xdr:rowOff>51647</xdr:rowOff>
    </xdr:from>
    <xdr:ext cx="892787" cy="1272789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0966" y="16136197"/>
          <a:ext cx="892787" cy="1272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909109</xdr:colOff>
      <xdr:row>52</xdr:row>
      <xdr:rowOff>34925</xdr:rowOff>
    </xdr:from>
    <xdr:ext cx="897469" cy="927862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7868709" y="17510125"/>
          <a:ext cx="897469" cy="927862"/>
        </a:xfrm>
        <a:prstGeom prst="rect">
          <a:avLst/>
        </a:prstGeom>
      </xdr:spPr>
    </xdr:pic>
    <xdr:clientData/>
  </xdr:oneCellAnchor>
  <xdr:oneCellAnchor>
    <xdr:from>
      <xdr:col>1</xdr:col>
      <xdr:colOff>782519</xdr:colOff>
      <xdr:row>50</xdr:row>
      <xdr:rowOff>1168400</xdr:rowOff>
    </xdr:from>
    <xdr:ext cx="1654752" cy="889000"/>
    <xdr:pic>
      <xdr:nvPicPr>
        <xdr:cNvPr id="15" name="Graphic 3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44469" y="17252950"/>
          <a:ext cx="1654752" cy="8890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51</xdr:row>
      <xdr:rowOff>8468</xdr:rowOff>
    </xdr:from>
    <xdr:ext cx="859720" cy="880532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17261418"/>
          <a:ext cx="859720" cy="880532"/>
        </a:xfrm>
        <a:prstGeom prst="rect">
          <a:avLst/>
        </a:prstGeom>
      </xdr:spPr>
    </xdr:pic>
    <xdr:clientData/>
  </xdr:oneCellAnchor>
  <xdr:oneCellAnchor>
    <xdr:from>
      <xdr:col>0</xdr:col>
      <xdr:colOff>50799</xdr:colOff>
      <xdr:row>79</xdr:row>
      <xdr:rowOff>42334</xdr:rowOff>
    </xdr:from>
    <xdr:ext cx="1007534" cy="1020233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24521584"/>
          <a:ext cx="1007534" cy="1020233"/>
        </a:xfrm>
        <a:prstGeom prst="rect">
          <a:avLst/>
        </a:prstGeom>
      </xdr:spPr>
    </xdr:pic>
    <xdr:clientData/>
  </xdr:oneCellAnchor>
  <xdr:oneCellAnchor>
    <xdr:from>
      <xdr:col>7</xdr:col>
      <xdr:colOff>8066</xdr:colOff>
      <xdr:row>79</xdr:row>
      <xdr:rowOff>51647</xdr:rowOff>
    </xdr:from>
    <xdr:ext cx="892787" cy="127278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0966" y="24530897"/>
          <a:ext cx="892787" cy="1272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6257</xdr:colOff>
      <xdr:row>81</xdr:row>
      <xdr:rowOff>65314</xdr:rowOff>
    </xdr:from>
    <xdr:ext cx="850088" cy="878876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7969157" y="25935214"/>
          <a:ext cx="850088" cy="878876"/>
        </a:xfrm>
        <a:prstGeom prst="rect">
          <a:avLst/>
        </a:prstGeom>
      </xdr:spPr>
    </xdr:pic>
    <xdr:clientData/>
  </xdr:oneCellAnchor>
  <xdr:oneCellAnchor>
    <xdr:from>
      <xdr:col>1</xdr:col>
      <xdr:colOff>782519</xdr:colOff>
      <xdr:row>79</xdr:row>
      <xdr:rowOff>1168400</xdr:rowOff>
    </xdr:from>
    <xdr:ext cx="1654752" cy="889000"/>
    <xdr:pic>
      <xdr:nvPicPr>
        <xdr:cNvPr id="20" name="Graphic 3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44469" y="25647650"/>
          <a:ext cx="1654752" cy="8890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80</xdr:row>
      <xdr:rowOff>8468</xdr:rowOff>
    </xdr:from>
    <xdr:ext cx="859720" cy="880532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25656118"/>
          <a:ext cx="859720" cy="880532"/>
        </a:xfrm>
        <a:prstGeom prst="rect">
          <a:avLst/>
        </a:prstGeom>
      </xdr:spPr>
    </xdr:pic>
    <xdr:clientData/>
  </xdr:oneCellAnchor>
  <xdr:oneCellAnchor>
    <xdr:from>
      <xdr:col>0</xdr:col>
      <xdr:colOff>50799</xdr:colOff>
      <xdr:row>103</xdr:row>
      <xdr:rowOff>42334</xdr:rowOff>
    </xdr:from>
    <xdr:ext cx="1007534" cy="1020233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32459084"/>
          <a:ext cx="1007534" cy="1020233"/>
        </a:xfrm>
        <a:prstGeom prst="rect">
          <a:avLst/>
        </a:prstGeom>
      </xdr:spPr>
    </xdr:pic>
    <xdr:clientData/>
  </xdr:oneCellAnchor>
  <xdr:oneCellAnchor>
    <xdr:from>
      <xdr:col>7</xdr:col>
      <xdr:colOff>182237</xdr:colOff>
      <xdr:row>103</xdr:row>
      <xdr:rowOff>8104</xdr:rowOff>
    </xdr:from>
    <xdr:ext cx="892787" cy="1272789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5137" y="32424854"/>
          <a:ext cx="892787" cy="1272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151191</xdr:colOff>
      <xdr:row>105</xdr:row>
      <xdr:rowOff>3630</xdr:rowOff>
    </xdr:from>
    <xdr:ext cx="897469" cy="927862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48" t="14175" r="11404" b="5858"/>
        <a:stretch>
          <a:fillRect/>
        </a:stretch>
      </xdr:blipFill>
      <xdr:spPr>
        <a:xfrm>
          <a:off x="8114091" y="33811030"/>
          <a:ext cx="897469" cy="927862"/>
        </a:xfrm>
        <a:prstGeom prst="rect">
          <a:avLst/>
        </a:prstGeom>
      </xdr:spPr>
    </xdr:pic>
    <xdr:clientData/>
  </xdr:oneCellAnchor>
  <xdr:oneCellAnchor>
    <xdr:from>
      <xdr:col>1</xdr:col>
      <xdr:colOff>782519</xdr:colOff>
      <xdr:row>103</xdr:row>
      <xdr:rowOff>1168400</xdr:rowOff>
    </xdr:from>
    <xdr:ext cx="1654752" cy="889000"/>
    <xdr:pic>
      <xdr:nvPicPr>
        <xdr:cNvPr id="25" name="Graphic 3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44469" y="33585150"/>
          <a:ext cx="1654752" cy="8890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104</xdr:row>
      <xdr:rowOff>8468</xdr:rowOff>
    </xdr:from>
    <xdr:ext cx="859720" cy="880532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33593618"/>
          <a:ext cx="859720" cy="8805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tabSelected="1" zoomScale="110" zoomScaleNormal="110" workbookViewId="0">
      <selection activeCell="I2" sqref="I2"/>
    </sheetView>
  </sheetViews>
  <sheetFormatPr defaultColWidth="9.109375" defaultRowHeight="18"/>
  <cols>
    <col min="1" max="1" width="15.5546875" style="37" customWidth="1"/>
    <col min="2" max="2" width="9.5546875" style="37" customWidth="1"/>
    <col min="3" max="3" width="46" style="37" customWidth="1"/>
    <col min="4" max="4" width="10.21875" style="37" customWidth="1"/>
    <col min="5" max="5" width="9.44140625" style="37" bestFit="1" customWidth="1"/>
    <col min="6" max="6" width="11.109375" style="37" customWidth="1"/>
    <col min="7" max="7" width="11.33203125" style="37" customWidth="1"/>
    <col min="8" max="8" width="4.109375" style="37" customWidth="1"/>
    <col min="9" max="16384" width="9.109375" style="37"/>
  </cols>
  <sheetData>
    <row r="1" spans="1:8" ht="9.6" customHeight="1"/>
    <row r="2" spans="1:8" s="47" customFormat="1" ht="136.80000000000001" customHeight="1">
      <c r="A2" s="446" t="s">
        <v>115</v>
      </c>
      <c r="B2" s="447"/>
      <c r="C2" s="447"/>
      <c r="D2" s="447"/>
      <c r="E2" s="447"/>
      <c r="F2" s="447"/>
      <c r="G2" s="447"/>
      <c r="H2" s="126"/>
    </row>
    <row r="3" spans="1:8" s="25" customFormat="1" ht="32.4" customHeight="1">
      <c r="A3" s="63"/>
      <c r="B3" s="63"/>
      <c r="C3" s="63"/>
      <c r="D3" s="63"/>
      <c r="E3" s="63"/>
      <c r="F3" s="63"/>
    </row>
    <row r="4" spans="1:8" customFormat="1" ht="22.8">
      <c r="B4" s="445" t="s">
        <v>0</v>
      </c>
      <c r="C4" s="445"/>
      <c r="D4" s="445"/>
      <c r="E4" s="37"/>
      <c r="F4" s="25" t="s">
        <v>116</v>
      </c>
    </row>
    <row r="5" spans="1:8" s="13" customFormat="1" ht="18" customHeight="1"/>
    <row r="6" spans="1:8">
      <c r="C6" s="237" t="s">
        <v>7</v>
      </c>
    </row>
    <row r="7" spans="1:8">
      <c r="B7" s="138" t="s">
        <v>1</v>
      </c>
      <c r="C7" s="419" t="s">
        <v>2</v>
      </c>
      <c r="D7" s="420" t="s">
        <v>3</v>
      </c>
      <c r="E7" s="139" t="s">
        <v>4</v>
      </c>
      <c r="F7" s="139" t="s">
        <v>5</v>
      </c>
      <c r="G7" s="139" t="s">
        <v>6</v>
      </c>
    </row>
    <row r="8" spans="1:8" ht="25.05" customHeight="1">
      <c r="B8" s="41">
        <v>1</v>
      </c>
      <c r="C8" s="140" t="s">
        <v>113</v>
      </c>
      <c r="D8" s="39">
        <v>4</v>
      </c>
      <c r="E8" s="146">
        <v>3</v>
      </c>
      <c r="F8" s="141">
        <f>D8+E8</f>
        <v>7</v>
      </c>
      <c r="G8" s="124">
        <v>4</v>
      </c>
    </row>
    <row r="9" spans="1:8" ht="25.05" customHeight="1">
      <c r="B9" s="41">
        <v>2</v>
      </c>
      <c r="C9" s="144" t="s">
        <v>110</v>
      </c>
      <c r="D9" s="142">
        <v>1</v>
      </c>
      <c r="E9" s="146">
        <v>1</v>
      </c>
      <c r="F9" s="141">
        <f t="shared" ref="F9:F12" si="0">D9+E9</f>
        <v>2</v>
      </c>
      <c r="G9" s="443" t="s">
        <v>34</v>
      </c>
    </row>
    <row r="10" spans="1:8" ht="25.05" customHeight="1">
      <c r="B10" s="41">
        <v>3</v>
      </c>
      <c r="C10" s="140" t="s">
        <v>114</v>
      </c>
      <c r="D10" s="142">
        <v>5</v>
      </c>
      <c r="E10" s="146">
        <v>5</v>
      </c>
      <c r="F10" s="141">
        <f t="shared" si="0"/>
        <v>10</v>
      </c>
      <c r="G10" s="124">
        <v>5</v>
      </c>
    </row>
    <row r="11" spans="1:8" ht="25.05" customHeight="1">
      <c r="B11" s="41">
        <v>4</v>
      </c>
      <c r="C11" s="145" t="s">
        <v>73</v>
      </c>
      <c r="D11" s="142">
        <v>3</v>
      </c>
      <c r="E11" s="146">
        <v>4</v>
      </c>
      <c r="F11" s="141">
        <f t="shared" si="0"/>
        <v>7</v>
      </c>
      <c r="G11" s="431" t="s">
        <v>36</v>
      </c>
    </row>
    <row r="12" spans="1:8" ht="25.05" customHeight="1">
      <c r="B12" s="41">
        <v>5</v>
      </c>
      <c r="C12" s="152" t="s">
        <v>223</v>
      </c>
      <c r="D12" s="142">
        <v>2</v>
      </c>
      <c r="E12" s="146">
        <v>2</v>
      </c>
      <c r="F12" s="141">
        <f t="shared" si="0"/>
        <v>4</v>
      </c>
      <c r="G12" s="430" t="s">
        <v>35</v>
      </c>
    </row>
    <row r="13" spans="1:8" ht="18" customHeight="1">
      <c r="B13" s="55"/>
      <c r="D13" s="223"/>
      <c r="E13" s="390"/>
      <c r="F13" s="224"/>
      <c r="G13" s="225"/>
    </row>
    <row r="14" spans="1:8" s="46" customFormat="1" ht="18" customHeight="1">
      <c r="B14" s="37"/>
      <c r="C14" s="189"/>
      <c r="D14" s="37"/>
      <c r="E14" s="37"/>
      <c r="F14" s="37"/>
      <c r="G14" s="37"/>
    </row>
    <row r="15" spans="1:8">
      <c r="C15" s="237" t="s">
        <v>8</v>
      </c>
    </row>
    <row r="16" spans="1:8">
      <c r="B16" s="138" t="s">
        <v>1</v>
      </c>
      <c r="C16" s="421" t="s">
        <v>2</v>
      </c>
      <c r="D16" s="420" t="s">
        <v>3</v>
      </c>
      <c r="E16" s="420" t="s">
        <v>4</v>
      </c>
      <c r="F16" s="143" t="s">
        <v>5</v>
      </c>
      <c r="G16" s="139" t="s">
        <v>6</v>
      </c>
    </row>
    <row r="17" spans="2:7" ht="25.05" customHeight="1">
      <c r="B17" s="137">
        <v>1</v>
      </c>
      <c r="C17" s="136" t="s">
        <v>75</v>
      </c>
      <c r="D17" s="124">
        <v>4</v>
      </c>
      <c r="E17" s="124">
        <v>2</v>
      </c>
      <c r="F17" s="141">
        <f>D17+E17</f>
        <v>6</v>
      </c>
      <c r="G17" s="431" t="s">
        <v>36</v>
      </c>
    </row>
    <row r="18" spans="2:7" ht="25.05" customHeight="1">
      <c r="B18" s="41">
        <v>2</v>
      </c>
      <c r="C18" s="140" t="s">
        <v>73</v>
      </c>
      <c r="D18" s="142">
        <v>3</v>
      </c>
      <c r="E18" s="41">
        <v>4</v>
      </c>
      <c r="F18" s="141">
        <f t="shared" ref="F18:F21" si="1">D18+E18</f>
        <v>7</v>
      </c>
      <c r="G18" s="124">
        <v>4</v>
      </c>
    </row>
    <row r="19" spans="2:7" ht="25.05" customHeight="1">
      <c r="B19" s="39">
        <v>3</v>
      </c>
      <c r="C19" s="136" t="s">
        <v>180</v>
      </c>
      <c r="D19" s="142">
        <v>1</v>
      </c>
      <c r="E19" s="41">
        <v>3</v>
      </c>
      <c r="F19" s="141">
        <f t="shared" si="1"/>
        <v>4</v>
      </c>
      <c r="G19" s="430" t="s">
        <v>35</v>
      </c>
    </row>
    <row r="20" spans="2:7" ht="25.05" customHeight="1">
      <c r="B20" s="39">
        <v>4</v>
      </c>
      <c r="C20" s="140" t="s">
        <v>53</v>
      </c>
      <c r="D20" s="142">
        <v>5</v>
      </c>
      <c r="E20" s="41">
        <v>5</v>
      </c>
      <c r="F20" s="141">
        <f t="shared" si="1"/>
        <v>10</v>
      </c>
      <c r="G20" s="124">
        <v>5</v>
      </c>
    </row>
    <row r="21" spans="2:7" s="46" customFormat="1" ht="25.05" customHeight="1">
      <c r="B21" s="38">
        <v>5</v>
      </c>
      <c r="C21" s="136" t="s">
        <v>110</v>
      </c>
      <c r="D21" s="38">
        <v>2</v>
      </c>
      <c r="E21" s="38">
        <v>1</v>
      </c>
      <c r="F21" s="141">
        <f t="shared" si="1"/>
        <v>3</v>
      </c>
      <c r="G21" s="444" t="s">
        <v>34</v>
      </c>
    </row>
    <row r="22" spans="2:7" s="46" customFormat="1" ht="25.05" customHeight="1">
      <c r="B22" s="38">
        <v>6</v>
      </c>
      <c r="C22" s="136" t="s">
        <v>256</v>
      </c>
      <c r="D22" s="38"/>
      <c r="E22" s="38">
        <v>6</v>
      </c>
      <c r="F22" s="141"/>
      <c r="G22" s="38"/>
    </row>
    <row r="23" spans="2:7" s="46" customFormat="1" ht="18" customHeight="1">
      <c r="B23" s="37"/>
      <c r="C23" s="413"/>
      <c r="D23" s="37"/>
      <c r="E23" s="37"/>
      <c r="F23" s="37"/>
      <c r="G23" s="37"/>
    </row>
    <row r="24" spans="2:7" s="46" customFormat="1" ht="18" customHeight="1">
      <c r="B24" s="37"/>
      <c r="C24" s="413"/>
      <c r="D24" s="37"/>
      <c r="E24" s="37"/>
      <c r="F24" s="37"/>
      <c r="G24" s="37"/>
    </row>
    <row r="25" spans="2:7">
      <c r="C25" s="237" t="s">
        <v>9</v>
      </c>
    </row>
    <row r="26" spans="2:7">
      <c r="B26" s="45" t="s">
        <v>1</v>
      </c>
      <c r="C26" s="421" t="s">
        <v>2</v>
      </c>
      <c r="D26" s="422" t="s">
        <v>3</v>
      </c>
      <c r="E26" s="422" t="s">
        <v>4</v>
      </c>
      <c r="F26" s="44" t="s">
        <v>5</v>
      </c>
      <c r="G26" s="44" t="s">
        <v>6</v>
      </c>
    </row>
    <row r="27" spans="2:7" ht="25.05" customHeight="1">
      <c r="B27" s="39">
        <v>1</v>
      </c>
      <c r="C27" s="140" t="s">
        <v>73</v>
      </c>
      <c r="D27" s="142">
        <v>3</v>
      </c>
      <c r="E27" s="146">
        <v>1</v>
      </c>
      <c r="F27" s="38">
        <f>D27+E27</f>
        <v>4</v>
      </c>
      <c r="G27" s="429" t="s">
        <v>36</v>
      </c>
    </row>
    <row r="28" spans="2:7" ht="25.05" customHeight="1">
      <c r="B28" s="41">
        <v>2</v>
      </c>
      <c r="C28" s="140" t="s">
        <v>75</v>
      </c>
      <c r="D28" s="142">
        <v>2</v>
      </c>
      <c r="E28" s="146">
        <v>2</v>
      </c>
      <c r="F28" s="38">
        <f t="shared" ref="F28:F30" si="2">D28+E28</f>
        <v>4</v>
      </c>
      <c r="G28" s="428" t="s">
        <v>35</v>
      </c>
    </row>
    <row r="29" spans="2:7" ht="25.05" customHeight="1">
      <c r="B29" s="41">
        <v>3</v>
      </c>
      <c r="C29" s="140" t="s">
        <v>133</v>
      </c>
      <c r="D29" s="142">
        <v>4</v>
      </c>
      <c r="E29" s="146">
        <v>4</v>
      </c>
      <c r="F29" s="38">
        <f t="shared" si="2"/>
        <v>8</v>
      </c>
      <c r="G29" s="38">
        <v>4</v>
      </c>
    </row>
    <row r="30" spans="2:7" ht="25.05" customHeight="1">
      <c r="B30" s="39">
        <v>4</v>
      </c>
      <c r="C30" s="140" t="s">
        <v>74</v>
      </c>
      <c r="D30" s="142">
        <v>1</v>
      </c>
      <c r="E30" s="146">
        <v>3</v>
      </c>
      <c r="F30" s="38">
        <f t="shared" si="2"/>
        <v>4</v>
      </c>
      <c r="G30" s="444" t="s">
        <v>34</v>
      </c>
    </row>
    <row r="31" spans="2:7" ht="18" customHeight="1">
      <c r="B31" s="221"/>
      <c r="C31" s="222"/>
      <c r="D31" s="223"/>
      <c r="E31" s="390"/>
      <c r="F31" s="57"/>
      <c r="G31" s="57"/>
    </row>
    <row r="32" spans="2:7" s="46" customFormat="1" ht="18" customHeight="1">
      <c r="B32" s="148"/>
      <c r="C32" s="149"/>
      <c r="D32" s="150"/>
      <c r="E32" s="57"/>
      <c r="F32" s="149"/>
      <c r="G32" s="57"/>
    </row>
    <row r="33" spans="2:7">
      <c r="C33" s="237" t="s">
        <v>10</v>
      </c>
    </row>
    <row r="34" spans="2:7">
      <c r="B34" s="45" t="s">
        <v>1</v>
      </c>
      <c r="C34" s="421" t="s">
        <v>2</v>
      </c>
      <c r="D34" s="422" t="s">
        <v>3</v>
      </c>
      <c r="E34" s="422" t="s">
        <v>4</v>
      </c>
      <c r="F34" s="44" t="s">
        <v>5</v>
      </c>
      <c r="G34" s="44" t="s">
        <v>6</v>
      </c>
    </row>
    <row r="35" spans="2:7" ht="25.05" customHeight="1">
      <c r="B35" s="39">
        <v>1</v>
      </c>
      <c r="C35" s="140" t="s">
        <v>75</v>
      </c>
      <c r="D35" s="142">
        <v>2</v>
      </c>
      <c r="E35" s="146">
        <v>1</v>
      </c>
      <c r="F35" s="38">
        <f>D35+E35</f>
        <v>3</v>
      </c>
      <c r="G35" s="428" t="s">
        <v>35</v>
      </c>
    </row>
    <row r="36" spans="2:7" ht="25.05" customHeight="1">
      <c r="B36" s="41">
        <v>2</v>
      </c>
      <c r="C36" s="140" t="s">
        <v>74</v>
      </c>
      <c r="D36" s="142">
        <v>1</v>
      </c>
      <c r="E36" s="146">
        <v>2</v>
      </c>
      <c r="F36" s="38">
        <f t="shared" ref="F36:F41" si="3">D36+E36</f>
        <v>3</v>
      </c>
      <c r="G36" s="444" t="s">
        <v>34</v>
      </c>
    </row>
    <row r="37" spans="2:7" ht="25.05" customHeight="1">
      <c r="B37" s="39">
        <v>3</v>
      </c>
      <c r="C37" s="136" t="s">
        <v>132</v>
      </c>
      <c r="D37" s="142">
        <v>3</v>
      </c>
      <c r="E37" s="146">
        <v>3</v>
      </c>
      <c r="F37" s="38">
        <f t="shared" si="3"/>
        <v>6</v>
      </c>
      <c r="G37" s="429" t="s">
        <v>36</v>
      </c>
    </row>
    <row r="38" spans="2:7" ht="25.05" customHeight="1">
      <c r="B38" s="41">
        <v>4</v>
      </c>
      <c r="C38" s="37" t="s">
        <v>180</v>
      </c>
      <c r="D38" s="142">
        <v>7</v>
      </c>
      <c r="E38" s="146">
        <v>7</v>
      </c>
      <c r="F38" s="38">
        <f t="shared" si="3"/>
        <v>14</v>
      </c>
      <c r="G38" s="38" t="s">
        <v>239</v>
      </c>
    </row>
    <row r="39" spans="2:7" ht="25.05" customHeight="1">
      <c r="B39" s="39">
        <v>5</v>
      </c>
      <c r="C39" s="140" t="s">
        <v>53</v>
      </c>
      <c r="D39" s="142">
        <v>6</v>
      </c>
      <c r="E39" s="146">
        <v>4</v>
      </c>
      <c r="F39" s="38">
        <f t="shared" si="3"/>
        <v>10</v>
      </c>
      <c r="G39" s="38" t="s">
        <v>237</v>
      </c>
    </row>
    <row r="40" spans="2:7" ht="25.05" customHeight="1">
      <c r="B40" s="39">
        <v>6</v>
      </c>
      <c r="C40" s="140" t="s">
        <v>135</v>
      </c>
      <c r="D40" s="142">
        <v>5</v>
      </c>
      <c r="E40" s="146">
        <v>6</v>
      </c>
      <c r="F40" s="38">
        <f t="shared" si="3"/>
        <v>11</v>
      </c>
      <c r="G40" s="38" t="s">
        <v>238</v>
      </c>
    </row>
    <row r="41" spans="2:7" ht="25.05" customHeight="1">
      <c r="B41" s="41">
        <v>7</v>
      </c>
      <c r="C41" s="140" t="s">
        <v>73</v>
      </c>
      <c r="D41" s="142">
        <v>4</v>
      </c>
      <c r="E41" s="146">
        <v>5</v>
      </c>
      <c r="F41" s="38">
        <f t="shared" si="3"/>
        <v>9</v>
      </c>
      <c r="G41" s="38" t="s">
        <v>236</v>
      </c>
    </row>
    <row r="42" spans="2:7" ht="18" customHeight="1">
      <c r="B42" s="55"/>
      <c r="C42" s="288"/>
      <c r="D42" s="223"/>
      <c r="E42" s="390"/>
      <c r="F42" s="57"/>
      <c r="G42" s="57"/>
    </row>
    <row r="43" spans="2:7" s="46" customFormat="1" ht="18" customHeight="1">
      <c r="B43" s="55"/>
      <c r="C43" s="57"/>
      <c r="D43" s="150"/>
      <c r="E43" s="57"/>
      <c r="F43" s="57"/>
      <c r="G43" s="57"/>
    </row>
    <row r="44" spans="2:7">
      <c r="C44" s="237" t="s">
        <v>57</v>
      </c>
    </row>
    <row r="45" spans="2:7">
      <c r="B45" s="45" t="s">
        <v>1</v>
      </c>
      <c r="C45" s="421" t="s">
        <v>2</v>
      </c>
      <c r="D45" s="422" t="s">
        <v>3</v>
      </c>
      <c r="E45" s="44" t="s">
        <v>4</v>
      </c>
      <c r="F45" s="44" t="s">
        <v>5</v>
      </c>
      <c r="G45" s="44" t="s">
        <v>6</v>
      </c>
    </row>
    <row r="46" spans="2:7" ht="25.05" customHeight="1">
      <c r="B46" s="39">
        <v>1</v>
      </c>
      <c r="C46" s="352" t="s">
        <v>75</v>
      </c>
      <c r="D46" s="427">
        <v>3</v>
      </c>
      <c r="E46" s="40">
        <v>4</v>
      </c>
      <c r="F46" s="38">
        <f>D46+E46</f>
        <v>7</v>
      </c>
      <c r="G46" s="429" t="s">
        <v>36</v>
      </c>
    </row>
    <row r="47" spans="2:7" ht="25.05" customHeight="1">
      <c r="B47" s="39">
        <v>2</v>
      </c>
      <c r="C47" s="151" t="s">
        <v>143</v>
      </c>
      <c r="D47" s="427">
        <v>2</v>
      </c>
      <c r="E47" s="40">
        <v>2</v>
      </c>
      <c r="F47" s="38">
        <f>D47+E47</f>
        <v>4</v>
      </c>
      <c r="G47" s="428" t="s">
        <v>35</v>
      </c>
    </row>
    <row r="48" spans="2:7" ht="25.05" customHeight="1">
      <c r="B48" s="39">
        <v>3</v>
      </c>
      <c r="C48" s="402" t="s">
        <v>111</v>
      </c>
      <c r="D48" s="427">
        <v>1</v>
      </c>
      <c r="E48" s="40">
        <v>3</v>
      </c>
      <c r="F48" s="38">
        <f t="shared" ref="F48:F49" si="4">D48+E48</f>
        <v>4</v>
      </c>
      <c r="G48" s="444" t="s">
        <v>34</v>
      </c>
    </row>
    <row r="49" spans="2:8" ht="25.05" customHeight="1">
      <c r="B49" s="39">
        <v>4</v>
      </c>
      <c r="C49" s="151" t="s">
        <v>134</v>
      </c>
      <c r="D49" s="427"/>
      <c r="E49" s="40">
        <v>1</v>
      </c>
      <c r="F49" s="38">
        <f t="shared" si="4"/>
        <v>1</v>
      </c>
      <c r="G49" s="44"/>
    </row>
    <row r="50" spans="2:8" ht="18" customHeight="1">
      <c r="B50" s="221"/>
      <c r="C50" s="414"/>
      <c r="D50" s="55"/>
      <c r="E50" s="35"/>
      <c r="F50" s="57"/>
      <c r="G50" s="147"/>
    </row>
    <row r="51" spans="2:8" ht="18" customHeight="1">
      <c r="B51" s="55"/>
      <c r="C51" s="56"/>
      <c r="D51" s="55"/>
      <c r="E51" s="57"/>
      <c r="F51" s="57"/>
      <c r="G51" s="147"/>
    </row>
    <row r="52" spans="2:8">
      <c r="C52" s="125" t="s">
        <v>18</v>
      </c>
      <c r="D52" s="35"/>
      <c r="E52" s="42"/>
      <c r="F52" s="36" t="s">
        <v>19</v>
      </c>
      <c r="G52" s="36"/>
      <c r="H52" s="36"/>
    </row>
  </sheetData>
  <mergeCells count="2">
    <mergeCell ref="B4:D4"/>
    <mergeCell ref="A2:G2"/>
  </mergeCells>
  <printOptions horizontalCentered="1"/>
  <pageMargins left="0.11811023622047245" right="0.11811023622047245" top="0.31496062992125984" bottom="0.11811023622047245" header="0.47244094488188981" footer="0.11811023622047245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29"/>
  <sheetViews>
    <sheetView topLeftCell="A10" zoomScale="90" zoomScaleNormal="90" workbookViewId="0">
      <pane xSplit="1" topLeftCell="B1" activePane="topRight" state="frozen"/>
      <selection activeCell="A13" sqref="A13"/>
      <selection pane="topRight" activeCell="M31" sqref="M31"/>
    </sheetView>
  </sheetViews>
  <sheetFormatPr defaultRowHeight="14.4"/>
  <cols>
    <col min="1" max="1" width="27.77734375" customWidth="1"/>
    <col min="2" max="2" width="10" customWidth="1"/>
    <col min="3" max="3" width="8.77734375" customWidth="1"/>
    <col min="4" max="4" width="7.44140625" customWidth="1"/>
    <col min="5" max="5" width="8.77734375" customWidth="1"/>
    <col min="6" max="6" width="6.6640625" customWidth="1"/>
    <col min="7" max="8" width="9.88671875" customWidth="1"/>
    <col min="9" max="9" width="10.77734375" customWidth="1"/>
    <col min="10" max="10" width="7" customWidth="1"/>
    <col min="11" max="11" width="10" customWidth="1"/>
    <col min="12" max="12" width="7.88671875" customWidth="1"/>
    <col min="13" max="13" width="17.88671875" customWidth="1"/>
    <col min="14" max="14" width="8.109375" customWidth="1"/>
    <col min="15" max="15" width="11.44140625" customWidth="1"/>
    <col min="16" max="16" width="7.88671875" customWidth="1"/>
    <col min="17" max="18" width="10.109375" customWidth="1"/>
    <col min="19" max="19" width="10.6640625" customWidth="1"/>
    <col min="20" max="20" width="7.21875" customWidth="1"/>
    <col min="21" max="21" width="8.33203125" customWidth="1"/>
    <col min="22" max="22" width="9.6640625" customWidth="1"/>
    <col min="23" max="23" width="10.44140625" customWidth="1"/>
    <col min="24" max="24" width="10.33203125" customWidth="1"/>
    <col min="25" max="25" width="10.5546875" customWidth="1"/>
    <col min="26" max="26" width="9" customWidth="1"/>
    <col min="27" max="27" width="9.88671875" customWidth="1"/>
    <col min="28" max="28" width="9.33203125" customWidth="1"/>
    <col min="29" max="29" width="9.21875" customWidth="1"/>
    <col min="30" max="30" width="9" customWidth="1"/>
    <col min="31" max="31" width="9.44140625" customWidth="1"/>
    <col min="32" max="32" width="8.5546875" customWidth="1"/>
    <col min="33" max="33" width="8.44140625" customWidth="1"/>
    <col min="34" max="34" width="7.77734375" customWidth="1"/>
    <col min="35" max="35" width="8.6640625" customWidth="1"/>
    <col min="37" max="37" width="9" customWidth="1"/>
    <col min="38" max="38" width="8" customWidth="1"/>
    <col min="39" max="39" width="8.77734375" customWidth="1"/>
    <col min="40" max="40" width="10.109375" customWidth="1"/>
    <col min="41" max="41" width="9.33203125" customWidth="1"/>
    <col min="42" max="42" width="8" customWidth="1"/>
    <col min="43" max="43" width="8.77734375" customWidth="1"/>
    <col min="44" max="44" width="10.109375" customWidth="1"/>
    <col min="45" max="45" width="9.33203125" customWidth="1"/>
    <col min="46" max="46" width="8" customWidth="1"/>
    <col min="47" max="47" width="8.88671875" customWidth="1"/>
    <col min="48" max="48" width="8" customWidth="1"/>
    <col min="49" max="49" width="9.44140625" customWidth="1"/>
    <col min="50" max="50" width="9" customWidth="1"/>
    <col min="51" max="51" width="8.21875" customWidth="1"/>
    <col min="52" max="52" width="7.21875" customWidth="1"/>
    <col min="53" max="53" width="3.88671875" customWidth="1"/>
    <col min="54" max="55" width="11.33203125" customWidth="1"/>
    <col min="56" max="56" width="14.21875" customWidth="1"/>
    <col min="57" max="57" width="8.109375" customWidth="1"/>
    <col min="58" max="58" width="11.21875" customWidth="1"/>
  </cols>
  <sheetData>
    <row r="1" spans="1:57" s="47" customFormat="1" ht="114.6" customHeight="1"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</row>
    <row r="2" spans="1:57" s="25" customFormat="1" ht="32.4" customHeight="1">
      <c r="A2" s="63"/>
      <c r="B2" s="63"/>
      <c r="C2" s="63"/>
      <c r="D2" s="63"/>
      <c r="E2" s="63"/>
      <c r="F2" s="63"/>
      <c r="G2" s="63"/>
      <c r="AM2" s="462"/>
      <c r="AN2" s="462"/>
      <c r="AO2" s="462"/>
      <c r="AP2" s="462"/>
    </row>
    <row r="3" spans="1:57" ht="22.8">
      <c r="B3" s="445"/>
      <c r="C3" s="445"/>
      <c r="D3" s="445"/>
      <c r="E3" s="445"/>
      <c r="F3" s="37"/>
      <c r="G3" s="25"/>
      <c r="AM3" s="164"/>
      <c r="AN3" s="164"/>
      <c r="AO3" s="164"/>
      <c r="AP3" s="164"/>
    </row>
    <row r="4" spans="1:57" ht="18">
      <c r="A4" s="128"/>
      <c r="B4" s="128"/>
      <c r="C4" s="128"/>
      <c r="D4" s="128"/>
      <c r="E4" s="128"/>
      <c r="F4" s="128"/>
      <c r="I4" s="8"/>
      <c r="AM4" s="48"/>
      <c r="AN4" s="48"/>
      <c r="AO4" s="48"/>
      <c r="AP4" s="165"/>
    </row>
    <row r="5" spans="1:57" ht="18">
      <c r="A5" s="128"/>
      <c r="B5" s="128"/>
      <c r="C5" s="128"/>
      <c r="D5" s="128"/>
      <c r="E5" s="128"/>
      <c r="F5" s="128"/>
      <c r="I5" s="8"/>
      <c r="AM5" s="48"/>
      <c r="AN5" s="48"/>
      <c r="AO5" s="48"/>
      <c r="AP5" s="165"/>
    </row>
    <row r="6" spans="1:57" ht="18">
      <c r="A6" s="128"/>
      <c r="B6" s="128"/>
      <c r="C6" s="128"/>
      <c r="D6" s="128"/>
      <c r="E6" s="128"/>
      <c r="F6" s="128"/>
      <c r="I6" s="8"/>
      <c r="AM6" s="48"/>
      <c r="AN6" s="48"/>
      <c r="AO6" s="48"/>
      <c r="AP6" s="165"/>
    </row>
    <row r="7" spans="1:57" ht="18">
      <c r="A7" s="128"/>
      <c r="B7" s="128"/>
      <c r="C7" s="128"/>
      <c r="D7" s="128"/>
      <c r="E7" s="128"/>
      <c r="F7" s="128"/>
      <c r="I7" s="8"/>
      <c r="AM7" s="48"/>
      <c r="AN7" s="48"/>
      <c r="AO7" s="48"/>
      <c r="AP7" s="165"/>
    </row>
    <row r="8" spans="1:57" ht="18">
      <c r="A8" s="3"/>
      <c r="B8" s="3"/>
      <c r="C8" s="3"/>
      <c r="D8" s="3"/>
      <c r="N8" s="8"/>
      <c r="O8" s="8"/>
      <c r="AM8" s="48"/>
      <c r="AN8" s="48"/>
      <c r="AO8" s="48"/>
      <c r="AP8" s="165"/>
    </row>
    <row r="9" spans="1:57" ht="29.4">
      <c r="A9" s="2"/>
      <c r="B9" s="2"/>
      <c r="E9" s="17" t="s">
        <v>68</v>
      </c>
      <c r="F9" s="17"/>
      <c r="L9" s="4"/>
      <c r="AM9" s="48"/>
      <c r="AN9" s="48"/>
      <c r="AO9" s="48"/>
      <c r="AP9" s="165"/>
    </row>
    <row r="10" spans="1:57" ht="18.600000000000001" customHeight="1" thickBot="1">
      <c r="A10" s="3"/>
      <c r="B10" s="3"/>
      <c r="C10" s="3"/>
      <c r="D10" s="3"/>
      <c r="AQ10" s="471" t="s">
        <v>65</v>
      </c>
      <c r="AR10" s="471"/>
    </row>
    <row r="11" spans="1:57" s="13" customFormat="1" ht="15.75" customHeight="1">
      <c r="A11" s="448" t="s">
        <v>60</v>
      </c>
      <c r="B11" s="453" t="s">
        <v>78</v>
      </c>
      <c r="C11" s="454"/>
      <c r="D11" s="454"/>
      <c r="E11" s="454"/>
      <c r="F11" s="455"/>
      <c r="G11" s="450" t="s">
        <v>118</v>
      </c>
      <c r="H11" s="451"/>
      <c r="I11" s="451"/>
      <c r="J11" s="452"/>
      <c r="K11" s="450" t="s">
        <v>66</v>
      </c>
      <c r="L11" s="451"/>
      <c r="M11" s="451"/>
      <c r="N11" s="451"/>
      <c r="O11" s="451"/>
      <c r="P11" s="473"/>
      <c r="Q11" s="450" t="s">
        <v>27</v>
      </c>
      <c r="R11" s="451"/>
      <c r="S11" s="451"/>
      <c r="T11" s="452"/>
      <c r="U11" s="450" t="s">
        <v>119</v>
      </c>
      <c r="V11" s="451"/>
      <c r="W11" s="451"/>
      <c r="X11" s="452"/>
      <c r="Y11" s="450" t="s">
        <v>120</v>
      </c>
      <c r="Z11" s="451"/>
      <c r="AA11" s="451"/>
      <c r="AB11" s="452"/>
      <c r="AC11" s="453" t="s">
        <v>54</v>
      </c>
      <c r="AD11" s="454"/>
      <c r="AE11" s="454"/>
      <c r="AF11" s="455"/>
      <c r="AG11" s="450" t="s">
        <v>51</v>
      </c>
      <c r="AH11" s="451"/>
      <c r="AI11" s="451"/>
      <c r="AJ11" s="452"/>
      <c r="AK11" s="463" t="s">
        <v>11</v>
      </c>
      <c r="AL11" s="465" t="s">
        <v>12</v>
      </c>
      <c r="AN11" s="461" t="s">
        <v>31</v>
      </c>
      <c r="AO11" s="461" t="s">
        <v>32</v>
      </c>
      <c r="AP11" s="461" t="s">
        <v>37</v>
      </c>
      <c r="AQ11" s="461" t="s">
        <v>38</v>
      </c>
      <c r="AR11" s="461" t="s">
        <v>44</v>
      </c>
      <c r="AS11" s="25"/>
      <c r="AY11" s="25"/>
      <c r="AZ11" s="25"/>
      <c r="BA11" s="25"/>
      <c r="BB11" s="25"/>
      <c r="BC11" s="25"/>
      <c r="BD11" s="25"/>
      <c r="BE11" s="25"/>
    </row>
    <row r="12" spans="1:57" s="13" customFormat="1" ht="31.2">
      <c r="A12" s="449"/>
      <c r="B12" s="74" t="s">
        <v>31</v>
      </c>
      <c r="C12" s="5" t="s">
        <v>32</v>
      </c>
      <c r="D12" s="5" t="s">
        <v>33</v>
      </c>
      <c r="E12" s="168" t="s">
        <v>17</v>
      </c>
      <c r="F12" s="75" t="s">
        <v>16</v>
      </c>
      <c r="G12" s="74" t="s">
        <v>13</v>
      </c>
      <c r="H12" s="5" t="s">
        <v>14</v>
      </c>
      <c r="I12" s="5" t="s">
        <v>15</v>
      </c>
      <c r="J12" s="75" t="s">
        <v>16</v>
      </c>
      <c r="K12" s="74" t="s">
        <v>31</v>
      </c>
      <c r="L12" s="5" t="s">
        <v>32</v>
      </c>
      <c r="M12" s="5" t="s">
        <v>33</v>
      </c>
      <c r="N12" s="164" t="s">
        <v>24</v>
      </c>
      <c r="O12" s="164" t="s">
        <v>20</v>
      </c>
      <c r="P12" s="75" t="s">
        <v>16</v>
      </c>
      <c r="Q12" s="74" t="s">
        <v>13</v>
      </c>
      <c r="R12" s="5" t="s">
        <v>14</v>
      </c>
      <c r="S12" s="5" t="s">
        <v>15</v>
      </c>
      <c r="T12" s="75" t="s">
        <v>16</v>
      </c>
      <c r="U12" s="74" t="s">
        <v>13</v>
      </c>
      <c r="V12" s="5" t="s">
        <v>14</v>
      </c>
      <c r="W12" s="5" t="s">
        <v>15</v>
      </c>
      <c r="X12" s="75" t="s">
        <v>16</v>
      </c>
      <c r="Y12" s="74" t="s">
        <v>13</v>
      </c>
      <c r="Z12" s="5" t="s">
        <v>14</v>
      </c>
      <c r="AA12" s="5" t="s">
        <v>15</v>
      </c>
      <c r="AB12" s="75" t="s">
        <v>16</v>
      </c>
      <c r="AC12" s="74" t="s">
        <v>13</v>
      </c>
      <c r="AD12" s="5" t="s">
        <v>14</v>
      </c>
      <c r="AE12" s="5" t="s">
        <v>15</v>
      </c>
      <c r="AF12" s="75" t="s">
        <v>16</v>
      </c>
      <c r="AG12" s="74" t="s">
        <v>13</v>
      </c>
      <c r="AH12" s="5" t="s">
        <v>14</v>
      </c>
      <c r="AI12" s="5" t="s">
        <v>15</v>
      </c>
      <c r="AJ12" s="75" t="s">
        <v>16</v>
      </c>
      <c r="AK12" s="464"/>
      <c r="AL12" s="466"/>
      <c r="AN12" s="461"/>
      <c r="AO12" s="461"/>
      <c r="AP12" s="461"/>
      <c r="AQ12" s="461"/>
      <c r="AR12" s="461"/>
      <c r="AS12"/>
      <c r="AY12"/>
      <c r="AZ12"/>
      <c r="BA12"/>
      <c r="BB12"/>
      <c r="BC12"/>
      <c r="BD12"/>
      <c r="BE12"/>
    </row>
    <row r="13" spans="1:57" s="60" customFormat="1" ht="18">
      <c r="A13" s="161" t="s">
        <v>109</v>
      </c>
      <c r="B13" s="105">
        <v>0.46875</v>
      </c>
      <c r="C13" s="88">
        <v>0.56111111111111112</v>
      </c>
      <c r="D13" s="6">
        <f>C13-B13</f>
        <v>9.2361111111111116E-2</v>
      </c>
      <c r="E13" s="89"/>
      <c r="F13" s="101"/>
      <c r="G13" s="90">
        <v>0</v>
      </c>
      <c r="H13" s="90">
        <v>0</v>
      </c>
      <c r="I13" s="6">
        <f t="shared" ref="I13:I18" si="0">G13+H13</f>
        <v>0</v>
      </c>
      <c r="J13" s="101"/>
      <c r="K13" s="105">
        <v>0.56666666666666665</v>
      </c>
      <c r="L13" s="93">
        <v>0</v>
      </c>
      <c r="M13" s="6">
        <f>L13-K13</f>
        <v>-0.56666666666666665</v>
      </c>
      <c r="N13" s="90">
        <v>0</v>
      </c>
      <c r="O13" s="6">
        <f t="shared" ref="O13:O15" si="1">M13+N13</f>
        <v>-0.56666666666666665</v>
      </c>
      <c r="P13" s="101"/>
      <c r="Q13" s="169">
        <v>0</v>
      </c>
      <c r="R13" s="6">
        <v>0</v>
      </c>
      <c r="S13" s="6">
        <f t="shared" ref="S13:S18" si="2">Q13+R13</f>
        <v>0</v>
      </c>
      <c r="T13" s="101"/>
      <c r="U13" s="169">
        <v>0</v>
      </c>
      <c r="V13" s="6">
        <v>0</v>
      </c>
      <c r="W13" s="6">
        <f t="shared" ref="W13:W18" si="3">U13+V13</f>
        <v>0</v>
      </c>
      <c r="X13" s="101"/>
      <c r="Y13" s="169">
        <v>0</v>
      </c>
      <c r="Z13" s="6">
        <v>0</v>
      </c>
      <c r="AA13" s="6">
        <f t="shared" ref="AA13:AA18" si="4">Y13+Z13</f>
        <v>0</v>
      </c>
      <c r="AB13" s="101"/>
      <c r="AC13" s="169">
        <v>0</v>
      </c>
      <c r="AD13" s="6">
        <v>0</v>
      </c>
      <c r="AE13" s="6">
        <f t="shared" ref="AE13:AE18" si="5">AC13+AD13</f>
        <v>0</v>
      </c>
      <c r="AF13" s="101"/>
      <c r="AG13" s="169">
        <v>0</v>
      </c>
      <c r="AH13" s="6">
        <v>0</v>
      </c>
      <c r="AI13" s="6">
        <f t="shared" ref="AI13:AI18" si="6">AG13+AH13</f>
        <v>0</v>
      </c>
      <c r="AJ13" s="101"/>
      <c r="AK13" s="166">
        <f>F13+J13+P13+T13+X13+AB13+AF13+AJ13</f>
        <v>0</v>
      </c>
      <c r="AL13" s="111"/>
      <c r="AN13" s="88">
        <v>0.45833333333333331</v>
      </c>
      <c r="AO13" s="88">
        <v>0.71527777777777779</v>
      </c>
      <c r="AP13" s="104">
        <f>AO13-AN13</f>
        <v>0.25694444444444448</v>
      </c>
      <c r="AQ13" s="110">
        <v>3.1944444444444449E-2</v>
      </c>
      <c r="AR13" s="110">
        <f>AP13-AQ13</f>
        <v>0.22500000000000003</v>
      </c>
      <c r="AS13"/>
      <c r="AY13"/>
      <c r="AZ13"/>
      <c r="BA13"/>
      <c r="BB13"/>
      <c r="BC13"/>
      <c r="BD13"/>
      <c r="BE13"/>
    </row>
    <row r="14" spans="1:57" s="60" customFormat="1" ht="18">
      <c r="A14" s="161" t="s">
        <v>117</v>
      </c>
      <c r="B14" s="105"/>
      <c r="C14" s="88"/>
      <c r="D14" s="6"/>
      <c r="E14" s="89"/>
      <c r="F14" s="101"/>
      <c r="G14" s="90">
        <v>0</v>
      </c>
      <c r="H14" s="90">
        <v>0</v>
      </c>
      <c r="I14" s="6">
        <f t="shared" si="0"/>
        <v>0</v>
      </c>
      <c r="J14" s="101"/>
      <c r="K14" s="105"/>
      <c r="L14" s="93"/>
      <c r="M14" s="6"/>
      <c r="N14" s="90">
        <v>0</v>
      </c>
      <c r="O14" s="6"/>
      <c r="P14" s="101"/>
      <c r="Q14" s="169">
        <v>0</v>
      </c>
      <c r="R14" s="6">
        <v>0</v>
      </c>
      <c r="S14" s="6">
        <f t="shared" si="2"/>
        <v>0</v>
      </c>
      <c r="T14" s="101"/>
      <c r="U14" s="169">
        <v>0</v>
      </c>
      <c r="V14" s="6">
        <v>0</v>
      </c>
      <c r="W14" s="6">
        <f t="shared" si="3"/>
        <v>0</v>
      </c>
      <c r="X14" s="101"/>
      <c r="Y14" s="169">
        <v>0</v>
      </c>
      <c r="Z14" s="6">
        <v>0</v>
      </c>
      <c r="AA14" s="6">
        <f t="shared" si="4"/>
        <v>0</v>
      </c>
      <c r="AB14" s="101"/>
      <c r="AC14" s="169">
        <v>0</v>
      </c>
      <c r="AD14" s="6">
        <v>0</v>
      </c>
      <c r="AE14" s="6">
        <f t="shared" si="5"/>
        <v>0</v>
      </c>
      <c r="AF14" s="101"/>
      <c r="AG14" s="169">
        <v>0</v>
      </c>
      <c r="AH14" s="6">
        <v>0</v>
      </c>
      <c r="AI14" s="6">
        <f t="shared" si="6"/>
        <v>0</v>
      </c>
      <c r="AJ14" s="101"/>
      <c r="AK14" s="166">
        <f t="shared" ref="AK14:AK18" si="7">F14+J14+P14+T14+X14+AB14+AF14+AJ14</f>
        <v>0</v>
      </c>
      <c r="AL14" s="111"/>
      <c r="AN14" s="88"/>
      <c r="AO14" s="88"/>
      <c r="AP14" s="104"/>
      <c r="AQ14" s="110"/>
      <c r="AR14" s="110"/>
      <c r="AS14"/>
      <c r="AY14"/>
      <c r="AZ14"/>
      <c r="BA14"/>
      <c r="BB14"/>
      <c r="BC14"/>
      <c r="BD14"/>
      <c r="BE14"/>
    </row>
    <row r="15" spans="1:57" s="61" customFormat="1" ht="19.95" customHeight="1">
      <c r="A15" s="162" t="s">
        <v>74</v>
      </c>
      <c r="B15" s="105">
        <v>0.50902777777777775</v>
      </c>
      <c r="C15" s="88">
        <v>0.52152777777777781</v>
      </c>
      <c r="D15" s="6">
        <f t="shared" ref="D15:D18" si="8">C15-B15</f>
        <v>1.2500000000000067E-2</v>
      </c>
      <c r="E15" s="89"/>
      <c r="F15" s="101"/>
      <c r="G15" s="90">
        <v>0</v>
      </c>
      <c r="H15" s="90">
        <v>0</v>
      </c>
      <c r="I15" s="6">
        <f t="shared" si="0"/>
        <v>0</v>
      </c>
      <c r="J15" s="101"/>
      <c r="K15" s="105">
        <v>0.53194444444444444</v>
      </c>
      <c r="L15" s="93">
        <v>0</v>
      </c>
      <c r="M15" s="6">
        <f t="shared" ref="M15" si="9">L15-K15</f>
        <v>-0.53194444444444444</v>
      </c>
      <c r="N15" s="90">
        <v>0</v>
      </c>
      <c r="O15" s="6">
        <f t="shared" si="1"/>
        <v>-0.53194444444444444</v>
      </c>
      <c r="P15" s="101"/>
      <c r="Q15" s="169">
        <v>0</v>
      </c>
      <c r="R15" s="6">
        <v>0</v>
      </c>
      <c r="S15" s="6">
        <f t="shared" si="2"/>
        <v>0</v>
      </c>
      <c r="T15" s="101"/>
      <c r="U15" s="169">
        <v>0</v>
      </c>
      <c r="V15" s="6">
        <v>0</v>
      </c>
      <c r="W15" s="6">
        <f t="shared" si="3"/>
        <v>0</v>
      </c>
      <c r="X15" s="101"/>
      <c r="Y15" s="169">
        <v>0</v>
      </c>
      <c r="Z15" s="6">
        <v>0</v>
      </c>
      <c r="AA15" s="6">
        <f t="shared" si="4"/>
        <v>0</v>
      </c>
      <c r="AB15" s="101"/>
      <c r="AC15" s="169">
        <v>0</v>
      </c>
      <c r="AD15" s="6">
        <v>0</v>
      </c>
      <c r="AE15" s="6">
        <f t="shared" si="5"/>
        <v>0</v>
      </c>
      <c r="AF15" s="101"/>
      <c r="AG15" s="169">
        <v>0</v>
      </c>
      <c r="AH15" s="6">
        <v>0</v>
      </c>
      <c r="AI15" s="6">
        <f t="shared" si="6"/>
        <v>0</v>
      </c>
      <c r="AJ15" s="96"/>
      <c r="AK15" s="166">
        <f t="shared" si="7"/>
        <v>0</v>
      </c>
      <c r="AL15" s="111"/>
      <c r="AN15" s="88">
        <v>0.47916666666666669</v>
      </c>
      <c r="AO15" s="88">
        <v>0.66041666666666665</v>
      </c>
      <c r="AP15" s="104">
        <f>AO15-AN15</f>
        <v>0.18124999999999997</v>
      </c>
      <c r="AQ15" s="110"/>
      <c r="AR15" s="103"/>
      <c r="AS15"/>
      <c r="AY15"/>
      <c r="AZ15"/>
      <c r="BA15"/>
      <c r="BB15"/>
      <c r="BC15"/>
      <c r="BD15"/>
      <c r="BE15"/>
    </row>
    <row r="16" spans="1:57" s="61" customFormat="1" ht="19.95" customHeight="1">
      <c r="A16" s="162" t="s">
        <v>53</v>
      </c>
      <c r="B16" s="156"/>
      <c r="C16" s="157"/>
      <c r="D16" s="154"/>
      <c r="E16" s="158"/>
      <c r="F16" s="155"/>
      <c r="G16" s="90">
        <v>0</v>
      </c>
      <c r="H16" s="90">
        <v>0</v>
      </c>
      <c r="I16" s="6">
        <f t="shared" si="0"/>
        <v>0</v>
      </c>
      <c r="J16" s="155"/>
      <c r="K16" s="156"/>
      <c r="L16" s="159"/>
      <c r="M16" s="154"/>
      <c r="N16" s="90">
        <v>0</v>
      </c>
      <c r="O16" s="154"/>
      <c r="P16" s="155"/>
      <c r="Q16" s="169">
        <v>0</v>
      </c>
      <c r="R16" s="6">
        <v>0</v>
      </c>
      <c r="S16" s="6">
        <f t="shared" si="2"/>
        <v>0</v>
      </c>
      <c r="T16" s="155"/>
      <c r="U16" s="169">
        <v>0</v>
      </c>
      <c r="V16" s="6">
        <v>0</v>
      </c>
      <c r="W16" s="6">
        <f t="shared" si="3"/>
        <v>0</v>
      </c>
      <c r="X16" s="155"/>
      <c r="Y16" s="169">
        <v>0</v>
      </c>
      <c r="Z16" s="6">
        <v>0</v>
      </c>
      <c r="AA16" s="6">
        <f t="shared" si="4"/>
        <v>0</v>
      </c>
      <c r="AB16" s="155"/>
      <c r="AC16" s="169">
        <v>0</v>
      </c>
      <c r="AD16" s="6">
        <v>0</v>
      </c>
      <c r="AE16" s="6">
        <f t="shared" si="5"/>
        <v>0</v>
      </c>
      <c r="AF16" s="155"/>
      <c r="AG16" s="169">
        <v>0</v>
      </c>
      <c r="AH16" s="6">
        <v>0</v>
      </c>
      <c r="AI16" s="6">
        <f t="shared" si="6"/>
        <v>0</v>
      </c>
      <c r="AJ16" s="99"/>
      <c r="AK16" s="166">
        <f t="shared" si="7"/>
        <v>0</v>
      </c>
      <c r="AL16" s="160"/>
      <c r="AN16" s="88"/>
      <c r="AO16" s="88"/>
      <c r="AP16" s="104"/>
      <c r="AQ16" s="110"/>
      <c r="AR16" s="103"/>
      <c r="AS16"/>
      <c r="AY16"/>
      <c r="AZ16"/>
      <c r="BA16"/>
      <c r="BB16"/>
      <c r="BC16"/>
      <c r="BD16"/>
      <c r="BE16"/>
    </row>
    <row r="17" spans="1:58" s="61" customFormat="1" ht="19.95" customHeight="1">
      <c r="A17" s="162" t="s">
        <v>75</v>
      </c>
      <c r="B17" s="156"/>
      <c r="C17" s="157"/>
      <c r="D17" s="154"/>
      <c r="E17" s="158"/>
      <c r="F17" s="155"/>
      <c r="G17" s="90">
        <v>0</v>
      </c>
      <c r="H17" s="90">
        <v>0</v>
      </c>
      <c r="I17" s="6">
        <f t="shared" si="0"/>
        <v>0</v>
      </c>
      <c r="J17" s="155"/>
      <c r="K17" s="156"/>
      <c r="L17" s="159"/>
      <c r="M17" s="154"/>
      <c r="N17" s="90">
        <v>0</v>
      </c>
      <c r="O17" s="154"/>
      <c r="P17" s="155"/>
      <c r="Q17" s="169">
        <v>0</v>
      </c>
      <c r="R17" s="6">
        <v>0</v>
      </c>
      <c r="S17" s="6">
        <f t="shared" si="2"/>
        <v>0</v>
      </c>
      <c r="T17" s="155"/>
      <c r="U17" s="169">
        <v>0</v>
      </c>
      <c r="V17" s="6">
        <v>0</v>
      </c>
      <c r="W17" s="6">
        <f t="shared" si="3"/>
        <v>0</v>
      </c>
      <c r="X17" s="155"/>
      <c r="Y17" s="169">
        <v>0</v>
      </c>
      <c r="Z17" s="6">
        <v>0</v>
      </c>
      <c r="AA17" s="6">
        <f t="shared" si="4"/>
        <v>0</v>
      </c>
      <c r="AB17" s="155"/>
      <c r="AC17" s="169">
        <v>0</v>
      </c>
      <c r="AD17" s="6">
        <v>0</v>
      </c>
      <c r="AE17" s="6">
        <f t="shared" si="5"/>
        <v>0</v>
      </c>
      <c r="AF17" s="155"/>
      <c r="AG17" s="169">
        <v>0</v>
      </c>
      <c r="AH17" s="6">
        <v>0</v>
      </c>
      <c r="AI17" s="6">
        <f t="shared" si="6"/>
        <v>0</v>
      </c>
      <c r="AJ17" s="99"/>
      <c r="AK17" s="166">
        <f t="shared" si="7"/>
        <v>0</v>
      </c>
      <c r="AL17" s="160"/>
      <c r="AN17" s="88"/>
      <c r="AO17" s="88"/>
      <c r="AP17" s="104"/>
      <c r="AQ17" s="110"/>
      <c r="AR17" s="103"/>
      <c r="AS17"/>
      <c r="AY17"/>
      <c r="AZ17"/>
      <c r="BA17"/>
      <c r="BB17"/>
      <c r="BC17"/>
      <c r="BD17"/>
      <c r="BE17"/>
    </row>
    <row r="18" spans="1:58" s="60" customFormat="1" ht="19.95" customHeight="1" thickBot="1">
      <c r="A18" s="163" t="s">
        <v>73</v>
      </c>
      <c r="B18" s="106">
        <v>0.49652777777777773</v>
      </c>
      <c r="C18" s="107">
        <v>0.50208333333333333</v>
      </c>
      <c r="D18" s="92">
        <f t="shared" si="8"/>
        <v>5.5555555555555913E-3</v>
      </c>
      <c r="E18" s="108"/>
      <c r="F18" s="102"/>
      <c r="G18" s="91">
        <v>0</v>
      </c>
      <c r="H18" s="91">
        <v>0</v>
      </c>
      <c r="I18" s="92">
        <f t="shared" si="0"/>
        <v>0</v>
      </c>
      <c r="J18" s="102"/>
      <c r="K18" s="106">
        <v>0.50694444444444442</v>
      </c>
      <c r="L18" s="107">
        <v>0.53125</v>
      </c>
      <c r="M18" s="92">
        <f>L18-K18</f>
        <v>2.430555555555558E-2</v>
      </c>
      <c r="N18" s="91">
        <v>0</v>
      </c>
      <c r="O18" s="92">
        <f>M18+N18</f>
        <v>2.430555555555558E-2</v>
      </c>
      <c r="P18" s="102"/>
      <c r="Q18" s="170">
        <v>0</v>
      </c>
      <c r="R18" s="92">
        <v>0</v>
      </c>
      <c r="S18" s="92">
        <f t="shared" si="2"/>
        <v>0</v>
      </c>
      <c r="T18" s="102"/>
      <c r="U18" s="170">
        <v>0</v>
      </c>
      <c r="V18" s="92">
        <v>0</v>
      </c>
      <c r="W18" s="92">
        <f t="shared" si="3"/>
        <v>0</v>
      </c>
      <c r="X18" s="102"/>
      <c r="Y18" s="170">
        <v>0</v>
      </c>
      <c r="Z18" s="92">
        <v>0</v>
      </c>
      <c r="AA18" s="92">
        <f t="shared" si="4"/>
        <v>0</v>
      </c>
      <c r="AB18" s="102"/>
      <c r="AC18" s="170">
        <v>0</v>
      </c>
      <c r="AD18" s="92">
        <v>0</v>
      </c>
      <c r="AE18" s="92">
        <f t="shared" si="5"/>
        <v>0</v>
      </c>
      <c r="AF18" s="102"/>
      <c r="AG18" s="170">
        <v>0</v>
      </c>
      <c r="AH18" s="92">
        <v>0</v>
      </c>
      <c r="AI18" s="92">
        <f t="shared" si="6"/>
        <v>0</v>
      </c>
      <c r="AJ18" s="102"/>
      <c r="AK18" s="167">
        <f t="shared" si="7"/>
        <v>0</v>
      </c>
      <c r="AL18" s="112"/>
      <c r="AN18" s="88">
        <v>0.48958333333333331</v>
      </c>
      <c r="AO18" s="88">
        <v>0.59513888888888888</v>
      </c>
      <c r="AP18" s="104">
        <f>AO18-AN18</f>
        <v>0.10555555555555557</v>
      </c>
      <c r="AQ18" s="110"/>
      <c r="AR18" s="103"/>
      <c r="AS18"/>
      <c r="AY18"/>
      <c r="AZ18"/>
      <c r="BA18"/>
      <c r="BB18"/>
      <c r="BC18"/>
      <c r="BD18"/>
      <c r="BE18"/>
    </row>
    <row r="19" spans="1:58" s="60" customFormat="1" ht="12.6" customHeight="1">
      <c r="A19" s="56"/>
      <c r="B19" s="66"/>
      <c r="C19" s="66"/>
      <c r="D19" s="66"/>
      <c r="E19" s="66"/>
      <c r="F19" s="67"/>
      <c r="G19" s="68"/>
      <c r="H19" s="68"/>
      <c r="I19" s="68"/>
      <c r="J19" s="81"/>
      <c r="K19" s="70"/>
      <c r="L19" s="66"/>
      <c r="M19" s="66"/>
      <c r="N19" s="66"/>
      <c r="O19" s="66"/>
      <c r="P19" s="67"/>
      <c r="U19" s="69"/>
      <c r="V19" s="70"/>
      <c r="W19" s="66"/>
      <c r="X19" s="66"/>
      <c r="Y19" s="66"/>
      <c r="Z19" s="67"/>
      <c r="AA19" s="66"/>
      <c r="AB19" s="66"/>
      <c r="AC19" s="66"/>
      <c r="AD19" s="67"/>
      <c r="AE19" s="66"/>
      <c r="AF19" s="66"/>
      <c r="AG19" s="66"/>
      <c r="AH19" s="67"/>
      <c r="AI19" s="66"/>
      <c r="AJ19" s="66"/>
      <c r="AK19" s="66"/>
      <c r="AL19" s="67"/>
      <c r="AM19" s="66"/>
      <c r="AN19" s="66"/>
      <c r="AO19" s="66"/>
      <c r="AP19" s="67"/>
      <c r="AQ19" s="66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 s="82"/>
    </row>
    <row r="20" spans="1:58" ht="30" customHeight="1">
      <c r="A20" s="3"/>
      <c r="B20" s="3"/>
      <c r="C20" s="3"/>
      <c r="D20" s="3"/>
      <c r="E20" s="17" t="s">
        <v>67</v>
      </c>
      <c r="N20" s="8"/>
      <c r="O20" s="8"/>
    </row>
    <row r="21" spans="1:58" ht="18.600000000000001" customHeight="1" thickBot="1">
      <c r="A21" s="3"/>
      <c r="B21" s="3"/>
      <c r="C21" s="3"/>
      <c r="D21" s="3"/>
      <c r="BE21" s="472" t="s">
        <v>65</v>
      </c>
      <c r="BF21" s="472"/>
    </row>
    <row r="22" spans="1:58" s="13" customFormat="1" ht="15.75" customHeight="1">
      <c r="A22" s="456" t="s">
        <v>63</v>
      </c>
      <c r="B22" s="458" t="s">
        <v>78</v>
      </c>
      <c r="C22" s="458"/>
      <c r="D22" s="458"/>
      <c r="E22" s="458"/>
      <c r="F22" s="458"/>
      <c r="G22" s="459" t="s">
        <v>118</v>
      </c>
      <c r="H22" s="459"/>
      <c r="I22" s="459"/>
      <c r="J22" s="459"/>
      <c r="K22" s="459" t="s">
        <v>66</v>
      </c>
      <c r="L22" s="459"/>
      <c r="M22" s="459"/>
      <c r="N22" s="459"/>
      <c r="O22" s="459"/>
      <c r="P22" s="460"/>
      <c r="Q22" s="459" t="s">
        <v>27</v>
      </c>
      <c r="R22" s="459"/>
      <c r="S22" s="459"/>
      <c r="T22" s="459"/>
      <c r="U22" s="459" t="s">
        <v>119</v>
      </c>
      <c r="V22" s="459"/>
      <c r="W22" s="459"/>
      <c r="X22" s="459"/>
      <c r="Y22" s="459" t="s">
        <v>120</v>
      </c>
      <c r="Z22" s="459"/>
      <c r="AA22" s="459"/>
      <c r="AB22" s="459"/>
      <c r="AC22" s="458" t="s">
        <v>54</v>
      </c>
      <c r="AD22" s="458"/>
      <c r="AE22" s="458"/>
      <c r="AF22" s="458"/>
      <c r="AG22" s="459" t="s">
        <v>51</v>
      </c>
      <c r="AH22" s="459"/>
      <c r="AI22" s="459"/>
      <c r="AJ22" s="459"/>
      <c r="AK22" s="469" t="s">
        <v>11</v>
      </c>
      <c r="AL22" s="467" t="s">
        <v>12</v>
      </c>
      <c r="AN22" s="461" t="s">
        <v>31</v>
      </c>
      <c r="AO22" s="461" t="s">
        <v>32</v>
      </c>
      <c r="AP22" s="461" t="s">
        <v>37</v>
      </c>
      <c r="AQ22" s="461" t="s">
        <v>38</v>
      </c>
      <c r="AR22" s="461" t="s">
        <v>44</v>
      </c>
      <c r="AS22" s="25"/>
      <c r="AY22" s="25"/>
      <c r="AZ22" s="25"/>
      <c r="BA22" s="25"/>
      <c r="BB22" s="25"/>
      <c r="BC22" s="25"/>
      <c r="BD22" s="25"/>
      <c r="BE22" s="25"/>
    </row>
    <row r="23" spans="1:58" s="13" customFormat="1" ht="31.2">
      <c r="A23" s="457"/>
      <c r="B23" s="5" t="s">
        <v>31</v>
      </c>
      <c r="C23" s="5" t="s">
        <v>32</v>
      </c>
      <c r="D23" s="5" t="s">
        <v>33</v>
      </c>
      <c r="E23" s="109" t="s">
        <v>17</v>
      </c>
      <c r="F23" s="5" t="s">
        <v>16</v>
      </c>
      <c r="G23" s="5" t="s">
        <v>13</v>
      </c>
      <c r="H23" s="5" t="s">
        <v>14</v>
      </c>
      <c r="I23" s="5" t="s">
        <v>15</v>
      </c>
      <c r="J23" s="5" t="s">
        <v>16</v>
      </c>
      <c r="K23" s="5" t="s">
        <v>31</v>
      </c>
      <c r="L23" s="5" t="s">
        <v>32</v>
      </c>
      <c r="M23" s="5" t="s">
        <v>33</v>
      </c>
      <c r="N23" s="5" t="s">
        <v>24</v>
      </c>
      <c r="O23" s="5" t="s">
        <v>20</v>
      </c>
      <c r="P23" s="5" t="s">
        <v>16</v>
      </c>
      <c r="Q23" s="5" t="s">
        <v>13</v>
      </c>
      <c r="R23" s="5" t="s">
        <v>14</v>
      </c>
      <c r="S23" s="5" t="s">
        <v>15</v>
      </c>
      <c r="T23" s="5" t="s">
        <v>16</v>
      </c>
      <c r="U23" s="5" t="s">
        <v>13</v>
      </c>
      <c r="V23" s="5" t="s">
        <v>14</v>
      </c>
      <c r="W23" s="5" t="s">
        <v>15</v>
      </c>
      <c r="X23" s="5" t="s">
        <v>16</v>
      </c>
      <c r="Y23" s="5" t="s">
        <v>13</v>
      </c>
      <c r="Z23" s="5" t="s">
        <v>14</v>
      </c>
      <c r="AA23" s="5" t="s">
        <v>15</v>
      </c>
      <c r="AB23" s="5" t="s">
        <v>16</v>
      </c>
      <c r="AC23" s="5" t="s">
        <v>13</v>
      </c>
      <c r="AD23" s="5" t="s">
        <v>14</v>
      </c>
      <c r="AE23" s="5" t="s">
        <v>15</v>
      </c>
      <c r="AF23" s="5" t="s">
        <v>16</v>
      </c>
      <c r="AG23" s="5" t="s">
        <v>13</v>
      </c>
      <c r="AH23" s="5" t="s">
        <v>14</v>
      </c>
      <c r="AI23" s="5" t="s">
        <v>15</v>
      </c>
      <c r="AJ23" s="5" t="s">
        <v>16</v>
      </c>
      <c r="AK23" s="470"/>
      <c r="AL23" s="468"/>
      <c r="AN23" s="461"/>
      <c r="AO23" s="461"/>
      <c r="AP23" s="461"/>
      <c r="AQ23" s="461"/>
      <c r="AR23" s="461"/>
      <c r="AS23"/>
      <c r="AY23"/>
      <c r="AZ23"/>
      <c r="BA23"/>
      <c r="BB23"/>
      <c r="BC23"/>
      <c r="BD23"/>
      <c r="BE23"/>
    </row>
    <row r="24" spans="1:58" s="60" customFormat="1" ht="18">
      <c r="A24" s="177" t="s">
        <v>74</v>
      </c>
      <c r="B24" s="88">
        <v>0.46875</v>
      </c>
      <c r="C24" s="88">
        <v>0.56111111111111112</v>
      </c>
      <c r="D24" s="6">
        <f>C24-B24</f>
        <v>9.2361111111111116E-2</v>
      </c>
      <c r="E24" s="89"/>
      <c r="F24" s="135"/>
      <c r="G24" s="6">
        <v>0</v>
      </c>
      <c r="H24" s="6">
        <v>0</v>
      </c>
      <c r="I24" s="6">
        <f t="shared" ref="I24:I26" si="10">G24+H24</f>
        <v>0</v>
      </c>
      <c r="J24" s="135"/>
      <c r="K24" s="88">
        <v>0.56666666666666665</v>
      </c>
      <c r="L24" s="93">
        <v>0</v>
      </c>
      <c r="M24" s="6">
        <f>L24-K24</f>
        <v>-0.56666666666666665</v>
      </c>
      <c r="N24" s="6">
        <v>0</v>
      </c>
      <c r="O24" s="6">
        <f t="shared" ref="O24" si="11">M24+N24</f>
        <v>-0.56666666666666665</v>
      </c>
      <c r="P24" s="135"/>
      <c r="Q24" s="6">
        <v>0</v>
      </c>
      <c r="R24" s="6">
        <v>0</v>
      </c>
      <c r="S24" s="6">
        <f t="shared" ref="S24:S26" si="12">Q24+R24</f>
        <v>0</v>
      </c>
      <c r="T24" s="135"/>
      <c r="U24" s="6">
        <v>0</v>
      </c>
      <c r="V24" s="6">
        <v>0</v>
      </c>
      <c r="W24" s="6">
        <f t="shared" ref="W24:W26" si="13">U24+V24</f>
        <v>0</v>
      </c>
      <c r="X24" s="135"/>
      <c r="Y24" s="6">
        <v>0</v>
      </c>
      <c r="Z24" s="6">
        <v>0</v>
      </c>
      <c r="AA24" s="6">
        <f t="shared" ref="AA24:AA26" si="14">Y24+Z24</f>
        <v>0</v>
      </c>
      <c r="AB24" s="135"/>
      <c r="AC24" s="6">
        <v>0</v>
      </c>
      <c r="AD24" s="6">
        <v>0</v>
      </c>
      <c r="AE24" s="6">
        <f t="shared" ref="AE24:AE26" si="15">AC24+AD24</f>
        <v>0</v>
      </c>
      <c r="AF24" s="135"/>
      <c r="AG24" s="6">
        <v>0</v>
      </c>
      <c r="AH24" s="6">
        <v>0</v>
      </c>
      <c r="AI24" s="6">
        <f t="shared" ref="AI24:AI26" si="16">AG24+AH24</f>
        <v>0</v>
      </c>
      <c r="AJ24" s="135"/>
      <c r="AK24" s="135">
        <f>F24+J24+P24+T24+X24+AB24+AF24+AJ24</f>
        <v>0</v>
      </c>
      <c r="AL24" s="178"/>
      <c r="AN24" s="88">
        <v>0.45833333333333331</v>
      </c>
      <c r="AO24" s="88">
        <v>0.71527777777777779</v>
      </c>
      <c r="AP24" s="104">
        <f>AO24-AN24</f>
        <v>0.25694444444444448</v>
      </c>
      <c r="AQ24" s="110">
        <v>3.1944444444444449E-2</v>
      </c>
      <c r="AR24" s="110">
        <f>AP24-AQ24</f>
        <v>0.22500000000000003</v>
      </c>
      <c r="AS24"/>
      <c r="AY24"/>
      <c r="AZ24"/>
      <c r="BA24"/>
      <c r="BB24"/>
      <c r="BC24"/>
      <c r="BD24"/>
      <c r="BE24"/>
    </row>
    <row r="25" spans="1:58" s="60" customFormat="1" ht="18">
      <c r="A25" s="179" t="s">
        <v>75</v>
      </c>
      <c r="B25" s="88"/>
      <c r="C25" s="88"/>
      <c r="D25" s="6"/>
      <c r="E25" s="89"/>
      <c r="F25" s="135"/>
      <c r="G25" s="6">
        <v>0</v>
      </c>
      <c r="H25" s="6">
        <v>0</v>
      </c>
      <c r="I25" s="6">
        <f t="shared" si="10"/>
        <v>0</v>
      </c>
      <c r="J25" s="135"/>
      <c r="K25" s="88"/>
      <c r="L25" s="93"/>
      <c r="M25" s="6"/>
      <c r="N25" s="6">
        <v>0</v>
      </c>
      <c r="O25" s="6"/>
      <c r="P25" s="135"/>
      <c r="Q25" s="6">
        <v>0</v>
      </c>
      <c r="R25" s="6">
        <v>0</v>
      </c>
      <c r="S25" s="6">
        <f t="shared" si="12"/>
        <v>0</v>
      </c>
      <c r="T25" s="135"/>
      <c r="U25" s="6">
        <v>0</v>
      </c>
      <c r="V25" s="6">
        <v>0</v>
      </c>
      <c r="W25" s="6">
        <f t="shared" si="13"/>
        <v>0</v>
      </c>
      <c r="X25" s="135"/>
      <c r="Y25" s="6">
        <v>0</v>
      </c>
      <c r="Z25" s="6">
        <v>0</v>
      </c>
      <c r="AA25" s="6">
        <f t="shared" si="14"/>
        <v>0</v>
      </c>
      <c r="AB25" s="135"/>
      <c r="AC25" s="6">
        <v>0</v>
      </c>
      <c r="AD25" s="6">
        <v>0</v>
      </c>
      <c r="AE25" s="6">
        <f t="shared" si="15"/>
        <v>0</v>
      </c>
      <c r="AF25" s="135"/>
      <c r="AG25" s="6">
        <v>0</v>
      </c>
      <c r="AH25" s="6">
        <v>0</v>
      </c>
      <c r="AI25" s="6">
        <f t="shared" si="16"/>
        <v>0</v>
      </c>
      <c r="AJ25" s="135"/>
      <c r="AK25" s="135">
        <f t="shared" ref="AK25:AK26" si="17">F25+J25+P25+T25+X25+AB25+AF25+AJ25</f>
        <v>0</v>
      </c>
      <c r="AL25" s="178"/>
      <c r="AN25" s="88"/>
      <c r="AO25" s="88"/>
      <c r="AP25" s="104"/>
      <c r="AQ25" s="110"/>
      <c r="AR25" s="110"/>
      <c r="AS25"/>
      <c r="AY25"/>
      <c r="AZ25"/>
      <c r="BA25"/>
      <c r="BB25"/>
      <c r="BC25"/>
      <c r="BD25"/>
      <c r="BE25"/>
    </row>
    <row r="26" spans="1:58" s="61" customFormat="1" ht="19.95" customHeight="1" thickBot="1">
      <c r="A26" s="180" t="s">
        <v>73</v>
      </c>
      <c r="B26" s="107">
        <v>0.50902777777777775</v>
      </c>
      <c r="C26" s="107">
        <v>0.52152777777777781</v>
      </c>
      <c r="D26" s="92">
        <f t="shared" ref="D26" si="18">C26-B26</f>
        <v>1.2500000000000067E-2</v>
      </c>
      <c r="E26" s="108"/>
      <c r="F26" s="181"/>
      <c r="G26" s="92">
        <v>0</v>
      </c>
      <c r="H26" s="92">
        <v>0</v>
      </c>
      <c r="I26" s="92">
        <f t="shared" si="10"/>
        <v>0</v>
      </c>
      <c r="J26" s="181"/>
      <c r="K26" s="107">
        <v>0.53194444444444444</v>
      </c>
      <c r="L26" s="113">
        <v>0</v>
      </c>
      <c r="M26" s="92">
        <f t="shared" ref="M26" si="19">L26-K26</f>
        <v>-0.53194444444444444</v>
      </c>
      <c r="N26" s="92">
        <v>0</v>
      </c>
      <c r="O26" s="92">
        <f t="shared" ref="O26" si="20">M26+N26</f>
        <v>-0.53194444444444444</v>
      </c>
      <c r="P26" s="181"/>
      <c r="Q26" s="92">
        <v>0</v>
      </c>
      <c r="R26" s="92">
        <v>0</v>
      </c>
      <c r="S26" s="92">
        <f t="shared" si="12"/>
        <v>0</v>
      </c>
      <c r="T26" s="181"/>
      <c r="U26" s="92">
        <v>0</v>
      </c>
      <c r="V26" s="92">
        <v>0</v>
      </c>
      <c r="W26" s="92">
        <f t="shared" si="13"/>
        <v>0</v>
      </c>
      <c r="X26" s="181"/>
      <c r="Y26" s="92">
        <v>0</v>
      </c>
      <c r="Z26" s="92">
        <v>0</v>
      </c>
      <c r="AA26" s="92">
        <f t="shared" si="14"/>
        <v>0</v>
      </c>
      <c r="AB26" s="181"/>
      <c r="AC26" s="92">
        <v>0</v>
      </c>
      <c r="AD26" s="92">
        <v>0</v>
      </c>
      <c r="AE26" s="92">
        <f t="shared" si="15"/>
        <v>0</v>
      </c>
      <c r="AF26" s="181"/>
      <c r="AG26" s="92">
        <v>0</v>
      </c>
      <c r="AH26" s="92">
        <v>0</v>
      </c>
      <c r="AI26" s="92">
        <f t="shared" si="16"/>
        <v>0</v>
      </c>
      <c r="AJ26" s="182"/>
      <c r="AK26" s="181">
        <f t="shared" si="17"/>
        <v>0</v>
      </c>
      <c r="AL26" s="183"/>
      <c r="AN26" s="88">
        <v>0.47916666666666669</v>
      </c>
      <c r="AO26" s="88">
        <v>0.66041666666666665</v>
      </c>
      <c r="AP26" s="104">
        <f>AO26-AN26</f>
        <v>0.18124999999999997</v>
      </c>
      <c r="AQ26" s="110"/>
      <c r="AR26" s="103"/>
      <c r="AS26"/>
      <c r="AY26"/>
      <c r="AZ26"/>
      <c r="BA26"/>
      <c r="BB26"/>
      <c r="BC26"/>
      <c r="BD26"/>
      <c r="BE26"/>
    </row>
    <row r="27" spans="1:58" s="60" customFormat="1" ht="19.9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 s="171"/>
      <c r="BD27" s="171"/>
      <c r="BE27" s="175"/>
      <c r="BF27" s="175"/>
    </row>
    <row r="28" spans="1:58" s="60" customFormat="1" ht="19.9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 s="71"/>
      <c r="BD28" s="72"/>
      <c r="BE28" s="73"/>
      <c r="BF28" s="82"/>
    </row>
    <row r="29" spans="1:58">
      <c r="B29" t="s">
        <v>18</v>
      </c>
      <c r="F29" t="s">
        <v>19</v>
      </c>
    </row>
  </sheetData>
  <mergeCells count="37">
    <mergeCell ref="B1:K1"/>
    <mergeCell ref="B3:E3"/>
    <mergeCell ref="U22:X22"/>
    <mergeCell ref="Y22:AB22"/>
    <mergeCell ref="AC22:AF22"/>
    <mergeCell ref="AQ10:AR10"/>
    <mergeCell ref="BE21:BF21"/>
    <mergeCell ref="K11:P11"/>
    <mergeCell ref="G11:J11"/>
    <mergeCell ref="AC11:AF11"/>
    <mergeCell ref="Q11:T11"/>
    <mergeCell ref="AM2:AP2"/>
    <mergeCell ref="Y11:AB11"/>
    <mergeCell ref="AK11:AK12"/>
    <mergeCell ref="AL11:AL12"/>
    <mergeCell ref="AL22:AL23"/>
    <mergeCell ref="AN22:AN23"/>
    <mergeCell ref="AO22:AO23"/>
    <mergeCell ref="AP22:AP23"/>
    <mergeCell ref="AG11:AJ11"/>
    <mergeCell ref="AG22:AJ22"/>
    <mergeCell ref="AK22:AK23"/>
    <mergeCell ref="AQ22:AQ23"/>
    <mergeCell ref="AR22:AR23"/>
    <mergeCell ref="AR11:AR12"/>
    <mergeCell ref="AN11:AN12"/>
    <mergeCell ref="AO11:AO12"/>
    <mergeCell ref="AP11:AP12"/>
    <mergeCell ref="AQ11:AQ12"/>
    <mergeCell ref="A11:A12"/>
    <mergeCell ref="U11:X11"/>
    <mergeCell ref="B11:F11"/>
    <mergeCell ref="A22:A23"/>
    <mergeCell ref="B22:F22"/>
    <mergeCell ref="G22:J22"/>
    <mergeCell ref="K22:P22"/>
    <mergeCell ref="Q22:T22"/>
  </mergeCells>
  <pageMargins left="0.27559055118110237" right="0.27559055118110237" top="0.39370078740157483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1"/>
  <sheetViews>
    <sheetView zoomScale="50" zoomScaleNormal="50" workbookViewId="0">
      <pane xSplit="1" topLeftCell="B1" activePane="topRight" state="frozen"/>
      <selection activeCell="A13" sqref="A13"/>
      <selection pane="topRight" activeCell="A5" sqref="A5"/>
    </sheetView>
  </sheetViews>
  <sheetFormatPr defaultRowHeight="14.4"/>
  <cols>
    <col min="1" max="1" width="30" customWidth="1"/>
    <col min="2" max="2" width="11" customWidth="1"/>
    <col min="3" max="3" width="10.77734375" customWidth="1"/>
    <col min="4" max="4" width="7.44140625" customWidth="1"/>
    <col min="5" max="5" width="8.77734375" customWidth="1"/>
    <col min="6" max="6" width="8.109375" customWidth="1"/>
    <col min="7" max="7" width="9.88671875" customWidth="1"/>
    <col min="8" max="8" width="9.109375" customWidth="1"/>
    <col min="9" max="9" width="10.77734375" customWidth="1"/>
    <col min="10" max="10" width="7.6640625" customWidth="1"/>
    <col min="11" max="11" width="10" customWidth="1"/>
    <col min="12" max="12" width="9.6640625" customWidth="1"/>
    <col min="13" max="13" width="10.88671875" customWidth="1"/>
    <col min="14" max="14" width="8.109375" customWidth="1"/>
    <col min="15" max="15" width="11.44140625" customWidth="1"/>
    <col min="16" max="16" width="10.21875" customWidth="1"/>
    <col min="17" max="17" width="11.21875" customWidth="1"/>
    <col min="18" max="18" width="9.109375" customWidth="1"/>
    <col min="19" max="19" width="7.21875" customWidth="1"/>
    <col min="20" max="20" width="8.33203125" customWidth="1"/>
    <col min="21" max="21" width="8.88671875" customWidth="1"/>
    <col min="22" max="22" width="10.44140625" customWidth="1"/>
    <col min="23" max="23" width="8.77734375" customWidth="1"/>
    <col min="24" max="24" width="11.88671875" customWidth="1"/>
    <col min="25" max="25" width="9" customWidth="1"/>
    <col min="26" max="26" width="9.88671875" customWidth="1"/>
    <col min="27" max="27" width="8.109375" customWidth="1"/>
    <col min="28" max="28" width="10.109375" customWidth="1"/>
    <col min="29" max="29" width="8" customWidth="1"/>
    <col min="30" max="30" width="10.5546875" customWidth="1"/>
    <col min="31" max="31" width="8.5546875" customWidth="1"/>
    <col min="32" max="32" width="10.6640625" customWidth="1"/>
    <col min="33" max="33" width="7.77734375" customWidth="1"/>
    <col min="34" max="34" width="9.21875" customWidth="1"/>
    <col min="35" max="35" width="8.77734375" customWidth="1"/>
    <col min="36" max="36" width="9.5546875" customWidth="1"/>
    <col min="37" max="37" width="8" customWidth="1"/>
    <col min="38" max="38" width="9.77734375" customWidth="1"/>
    <col min="39" max="39" width="7.5546875" customWidth="1"/>
    <col min="40" max="40" width="10" customWidth="1"/>
    <col min="41" max="41" width="7.88671875" customWidth="1"/>
    <col min="42" max="42" width="10.21875" customWidth="1"/>
    <col min="43" max="43" width="7.88671875" customWidth="1"/>
    <col min="44" max="44" width="8.6640625" customWidth="1"/>
    <col min="45" max="45" width="10.21875" customWidth="1"/>
    <col min="46" max="46" width="8.5546875" customWidth="1"/>
    <col min="47" max="47" width="8.33203125" customWidth="1"/>
    <col min="48" max="48" width="10.6640625" customWidth="1"/>
    <col min="49" max="49" width="11.21875" customWidth="1"/>
    <col min="50" max="50" width="9.44140625" hidden="1" customWidth="1"/>
    <col min="51" max="51" width="10.5546875" hidden="1" customWidth="1"/>
    <col min="52" max="52" width="10.88671875" hidden="1" customWidth="1"/>
    <col min="53" max="54" width="11.33203125" hidden="1" customWidth="1"/>
    <col min="55" max="55" width="14.21875" customWidth="1"/>
    <col min="56" max="56" width="8.109375" customWidth="1"/>
    <col min="57" max="57" width="11.21875" customWidth="1"/>
  </cols>
  <sheetData>
    <row r="1" spans="1:54" s="47" customFormat="1" ht="88.8" customHeight="1"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153"/>
      <c r="M1" s="153"/>
      <c r="N1" s="153"/>
      <c r="O1" s="153"/>
      <c r="U1" s="153"/>
    </row>
    <row r="2" spans="1:54" s="25" customFormat="1" ht="32.4" customHeight="1">
      <c r="A2" s="63"/>
      <c r="B2" s="63"/>
      <c r="C2" s="63"/>
      <c r="D2" s="63"/>
      <c r="E2" s="63"/>
      <c r="F2" s="63"/>
      <c r="G2" s="63"/>
    </row>
    <row r="3" spans="1:54" ht="22.8">
      <c r="B3" s="445"/>
      <c r="C3" s="445"/>
      <c r="D3" s="445"/>
      <c r="E3" s="445"/>
      <c r="F3" s="37"/>
      <c r="G3" s="25"/>
    </row>
    <row r="4" spans="1:54" ht="18">
      <c r="A4" s="128"/>
      <c r="B4" s="128"/>
      <c r="C4" s="128"/>
      <c r="D4" s="128"/>
      <c r="E4" s="128"/>
      <c r="F4" s="128"/>
      <c r="I4" s="8"/>
    </row>
    <row r="5" spans="1:54" ht="18">
      <c r="A5" s="128"/>
      <c r="B5" s="128"/>
      <c r="C5" s="128"/>
      <c r="D5" s="128"/>
      <c r="E5" s="128"/>
      <c r="F5" s="128"/>
      <c r="I5" s="8"/>
    </row>
    <row r="6" spans="1:54" ht="18">
      <c r="A6" s="128"/>
      <c r="B6" s="128"/>
      <c r="C6" s="128"/>
      <c r="D6" s="128"/>
      <c r="E6" s="128"/>
      <c r="F6" s="128"/>
      <c r="I6" s="8"/>
    </row>
    <row r="7" spans="1:54" ht="18">
      <c r="A7" s="128"/>
      <c r="B7" s="128"/>
      <c r="C7" s="128"/>
      <c r="D7" s="128"/>
      <c r="E7" s="128"/>
      <c r="F7" s="128"/>
      <c r="I7" s="8"/>
    </row>
    <row r="8" spans="1:54" ht="18.600000000000001" thickBot="1">
      <c r="A8" s="3"/>
      <c r="B8" s="3"/>
      <c r="C8" s="3"/>
      <c r="D8" s="3"/>
      <c r="N8" s="8"/>
      <c r="O8" s="8"/>
    </row>
    <row r="9" spans="1:54" ht="30" thickBot="1">
      <c r="A9" s="480" t="s">
        <v>131</v>
      </c>
      <c r="B9" s="481"/>
      <c r="C9" s="214">
        <v>20</v>
      </c>
      <c r="E9" s="17" t="s">
        <v>68</v>
      </c>
      <c r="F9" s="17"/>
      <c r="L9" s="4"/>
    </row>
    <row r="10" spans="1:54" ht="18.600000000000001" customHeight="1" thickBot="1">
      <c r="A10" s="3"/>
      <c r="B10" s="3"/>
      <c r="C10" s="3"/>
      <c r="D10" s="3"/>
      <c r="BA10" s="471" t="s">
        <v>136</v>
      </c>
      <c r="BB10" s="471"/>
    </row>
    <row r="11" spans="1:54" s="13" customFormat="1" ht="21.6" customHeight="1">
      <c r="A11" s="448" t="s">
        <v>60</v>
      </c>
      <c r="B11" s="453" t="s">
        <v>249</v>
      </c>
      <c r="C11" s="454"/>
      <c r="D11" s="454"/>
      <c r="E11" s="454"/>
      <c r="F11" s="455"/>
      <c r="G11" s="484" t="s">
        <v>137</v>
      </c>
      <c r="H11" s="485"/>
      <c r="I11" s="485"/>
      <c r="J11" s="486"/>
      <c r="K11" s="476" t="s">
        <v>122</v>
      </c>
      <c r="L11" s="476"/>
      <c r="M11" s="476"/>
      <c r="N11" s="476"/>
      <c r="O11" s="501" t="s">
        <v>251</v>
      </c>
      <c r="P11" s="502"/>
      <c r="Q11" s="502"/>
      <c r="R11" s="502"/>
      <c r="S11" s="503"/>
      <c r="T11" s="476" t="s">
        <v>27</v>
      </c>
      <c r="U11" s="476"/>
      <c r="V11" s="476"/>
      <c r="W11" s="477"/>
      <c r="X11" s="475" t="s">
        <v>50</v>
      </c>
      <c r="Y11" s="476"/>
      <c r="Z11" s="476"/>
      <c r="AA11" s="477"/>
      <c r="AB11" s="453" t="s">
        <v>138</v>
      </c>
      <c r="AC11" s="454"/>
      <c r="AD11" s="454"/>
      <c r="AE11" s="455"/>
      <c r="AF11" s="453" t="s">
        <v>54</v>
      </c>
      <c r="AG11" s="454"/>
      <c r="AH11" s="454"/>
      <c r="AI11" s="455"/>
      <c r="AJ11" s="453" t="s">
        <v>51</v>
      </c>
      <c r="AK11" s="454"/>
      <c r="AL11" s="454"/>
      <c r="AM11" s="455"/>
      <c r="AN11" s="453" t="s">
        <v>139</v>
      </c>
      <c r="AO11" s="454"/>
      <c r="AP11" s="454"/>
      <c r="AQ11" s="454"/>
      <c r="AR11" s="487" t="s">
        <v>234</v>
      </c>
      <c r="AS11" s="488"/>
      <c r="AT11" s="489"/>
      <c r="AU11" s="478" t="s">
        <v>11</v>
      </c>
      <c r="AV11" s="465" t="s">
        <v>12</v>
      </c>
      <c r="AX11" s="482" t="s">
        <v>31</v>
      </c>
      <c r="AY11" s="482" t="s">
        <v>32</v>
      </c>
      <c r="AZ11" s="482" t="s">
        <v>37</v>
      </c>
      <c r="BA11" s="482" t="s">
        <v>38</v>
      </c>
      <c r="BB11" s="482" t="s">
        <v>44</v>
      </c>
    </row>
    <row r="12" spans="1:54" s="13" customFormat="1" ht="31.2">
      <c r="A12" s="449"/>
      <c r="B12" s="193" t="s">
        <v>31</v>
      </c>
      <c r="C12" s="5" t="s">
        <v>32</v>
      </c>
      <c r="D12" s="5" t="s">
        <v>33</v>
      </c>
      <c r="E12" s="168" t="s">
        <v>250</v>
      </c>
      <c r="F12" s="75" t="s">
        <v>16</v>
      </c>
      <c r="G12" s="74" t="s">
        <v>13</v>
      </c>
      <c r="H12" s="5" t="s">
        <v>129</v>
      </c>
      <c r="I12" s="5" t="s">
        <v>130</v>
      </c>
      <c r="J12" s="75" t="s">
        <v>16</v>
      </c>
      <c r="K12" s="230" t="s">
        <v>13</v>
      </c>
      <c r="L12" s="109" t="s">
        <v>129</v>
      </c>
      <c r="M12" s="109" t="s">
        <v>15</v>
      </c>
      <c r="N12" s="226" t="s">
        <v>16</v>
      </c>
      <c r="O12" s="363" t="s">
        <v>31</v>
      </c>
      <c r="P12" s="109" t="s">
        <v>32</v>
      </c>
      <c r="Q12" s="109" t="s">
        <v>33</v>
      </c>
      <c r="R12" s="168" t="s">
        <v>250</v>
      </c>
      <c r="S12" s="94" t="s">
        <v>16</v>
      </c>
      <c r="T12" s="211" t="s">
        <v>13</v>
      </c>
      <c r="U12" s="5" t="s">
        <v>129</v>
      </c>
      <c r="V12" s="5" t="s">
        <v>15</v>
      </c>
      <c r="W12" s="75" t="s">
        <v>16</v>
      </c>
      <c r="X12" s="74" t="s">
        <v>13</v>
      </c>
      <c r="Y12" s="5" t="s">
        <v>129</v>
      </c>
      <c r="Z12" s="5" t="s">
        <v>15</v>
      </c>
      <c r="AA12" s="75" t="s">
        <v>16</v>
      </c>
      <c r="AB12" s="74" t="s">
        <v>13</v>
      </c>
      <c r="AC12" s="5" t="s">
        <v>129</v>
      </c>
      <c r="AD12" s="5" t="s">
        <v>15</v>
      </c>
      <c r="AE12" s="75" t="s">
        <v>16</v>
      </c>
      <c r="AF12" s="74" t="s">
        <v>13</v>
      </c>
      <c r="AG12" s="5" t="s">
        <v>129</v>
      </c>
      <c r="AH12" s="5" t="s">
        <v>15</v>
      </c>
      <c r="AI12" s="75" t="s">
        <v>16</v>
      </c>
      <c r="AJ12" s="74" t="s">
        <v>13</v>
      </c>
      <c r="AK12" s="5" t="s">
        <v>129</v>
      </c>
      <c r="AL12" s="5" t="s">
        <v>15</v>
      </c>
      <c r="AM12" s="75" t="s">
        <v>16</v>
      </c>
      <c r="AN12" s="74" t="s">
        <v>13</v>
      </c>
      <c r="AO12" s="5" t="s">
        <v>129</v>
      </c>
      <c r="AP12" s="5" t="s">
        <v>15</v>
      </c>
      <c r="AQ12" s="327" t="s">
        <v>16</v>
      </c>
      <c r="AR12" s="193" t="s">
        <v>13</v>
      </c>
      <c r="AS12" s="266" t="s">
        <v>235</v>
      </c>
      <c r="AT12" s="94" t="s">
        <v>16</v>
      </c>
      <c r="AU12" s="479"/>
      <c r="AV12" s="466"/>
      <c r="AX12" s="483"/>
      <c r="AY12" s="483"/>
      <c r="AZ12" s="483"/>
      <c r="BA12" s="483"/>
      <c r="BB12" s="483"/>
    </row>
    <row r="13" spans="1:54" s="60" customFormat="1" ht="18">
      <c r="A13" s="162" t="s">
        <v>75</v>
      </c>
      <c r="B13" s="300">
        <v>0.46180555555555558</v>
      </c>
      <c r="C13" s="302">
        <v>0.47222222222222227</v>
      </c>
      <c r="D13" s="302">
        <f>C13-B13</f>
        <v>1.0416666666666685E-2</v>
      </c>
      <c r="E13" s="337">
        <v>2</v>
      </c>
      <c r="F13" s="101">
        <v>1</v>
      </c>
      <c r="G13" s="90">
        <v>2.0370370370370373E-3</v>
      </c>
      <c r="H13" s="89">
        <v>0</v>
      </c>
      <c r="I13" s="6">
        <f>G13+(H13*($C$9/86400))</f>
        <v>2.0370370370370373E-3</v>
      </c>
      <c r="J13" s="101">
        <v>1</v>
      </c>
      <c r="K13" s="259">
        <v>1.4355324074074073E-3</v>
      </c>
      <c r="L13" s="89">
        <v>0</v>
      </c>
      <c r="M13" s="121">
        <f>K13+(L13*($C$9/86400))</f>
        <v>1.4355324074074073E-3</v>
      </c>
      <c r="N13" s="328">
        <v>1</v>
      </c>
      <c r="O13" s="300">
        <v>0.48402777777777778</v>
      </c>
      <c r="P13" s="307">
        <v>0.49236111111111108</v>
      </c>
      <c r="Q13" s="302">
        <f>P13-O13</f>
        <v>8.3333333333333037E-3</v>
      </c>
      <c r="R13" s="89">
        <v>3</v>
      </c>
      <c r="S13" s="101">
        <v>2</v>
      </c>
      <c r="T13" s="212">
        <v>2.0254629629629629E-3</v>
      </c>
      <c r="U13" s="89">
        <v>3</v>
      </c>
      <c r="V13" s="6">
        <f>T13+(U13*($C$9/86400))</f>
        <v>2.7199074074074074E-3</v>
      </c>
      <c r="W13" s="101">
        <v>1</v>
      </c>
      <c r="X13" s="257">
        <v>9.1689814814814813E-4</v>
      </c>
      <c r="Y13" s="89">
        <v>0</v>
      </c>
      <c r="Z13" s="121">
        <f t="shared" ref="Z13:Z19" si="0">X13+Y13</f>
        <v>9.1689814814814813E-4</v>
      </c>
      <c r="AA13" s="101">
        <v>2</v>
      </c>
      <c r="AB13" s="257">
        <v>1.8576388888888887E-3</v>
      </c>
      <c r="AC13" s="89">
        <v>0</v>
      </c>
      <c r="AD13" s="121">
        <f>AB13+(AC13*($C$9/86400))</f>
        <v>1.8576388888888887E-3</v>
      </c>
      <c r="AE13" s="101">
        <v>1</v>
      </c>
      <c r="AF13" s="257">
        <v>2.6028935185185187E-3</v>
      </c>
      <c r="AG13" s="89">
        <v>0</v>
      </c>
      <c r="AH13" s="121">
        <f>AF13+(AG13*($C$9/86400))</f>
        <v>2.6028935185185187E-3</v>
      </c>
      <c r="AI13" s="101">
        <v>1</v>
      </c>
      <c r="AJ13" s="257">
        <v>4.9004629629629637E-4</v>
      </c>
      <c r="AK13" s="89">
        <v>3</v>
      </c>
      <c r="AL13" s="121">
        <f>AJ13+(AK13*($C$9/86400))</f>
        <v>1.1844907407407407E-3</v>
      </c>
      <c r="AM13" s="101">
        <v>4</v>
      </c>
      <c r="AN13" s="257">
        <v>3.2651620370370369E-3</v>
      </c>
      <c r="AO13" s="89">
        <v>0</v>
      </c>
      <c r="AP13" s="121">
        <f>AN13+(AO13*($C$9/86400))</f>
        <v>3.2651620370370369E-3</v>
      </c>
      <c r="AQ13" s="334">
        <v>4</v>
      </c>
      <c r="AR13" s="330">
        <v>1.4699074074074074E-3</v>
      </c>
      <c r="AS13" s="331">
        <v>9</v>
      </c>
      <c r="AT13" s="76">
        <v>5</v>
      </c>
      <c r="AU13" s="305">
        <f>F13+J13+N13+S13+W13+AI13+AA13+AE13+AM13+AQ13+AT13</f>
        <v>23</v>
      </c>
      <c r="AV13" s="111" t="s">
        <v>35</v>
      </c>
      <c r="AX13" s="307">
        <v>0.46180555555555558</v>
      </c>
      <c r="AY13" s="302">
        <v>0.58402777777777781</v>
      </c>
      <c r="AZ13" s="303">
        <f>AY13-AX13</f>
        <v>0.12222222222222223</v>
      </c>
      <c r="BA13" s="110"/>
      <c r="BB13" s="304">
        <f>AZ13-BA13</f>
        <v>0.12222222222222223</v>
      </c>
    </row>
    <row r="14" spans="1:54" s="60" customFormat="1" ht="18">
      <c r="A14" s="162" t="s">
        <v>74</v>
      </c>
      <c r="B14" s="300">
        <v>0.46875</v>
      </c>
      <c r="C14" s="302">
        <v>0.47638888888888892</v>
      </c>
      <c r="D14" s="302">
        <f t="shared" ref="D14:D18" si="1">C14-B14</f>
        <v>7.6388888888889173E-3</v>
      </c>
      <c r="E14" s="337">
        <v>1</v>
      </c>
      <c r="F14" s="101">
        <v>3</v>
      </c>
      <c r="G14" s="90">
        <v>2.4421296296296296E-3</v>
      </c>
      <c r="H14" s="89">
        <v>3</v>
      </c>
      <c r="I14" s="6">
        <f t="shared" ref="I14:I19" si="2">G14+(H14*($C$9/86400))</f>
        <v>3.1365740740740742E-3</v>
      </c>
      <c r="J14" s="101">
        <v>2</v>
      </c>
      <c r="K14" s="259">
        <v>1.7024305555555558E-3</v>
      </c>
      <c r="L14" s="89">
        <v>2</v>
      </c>
      <c r="M14" s="121">
        <f t="shared" ref="M14" si="3">K14+(L14*($C$9/86400))</f>
        <v>2.1653935185185188E-3</v>
      </c>
      <c r="N14" s="328">
        <v>2</v>
      </c>
      <c r="O14" s="300">
        <v>0.48888888888888887</v>
      </c>
      <c r="P14" s="307">
        <v>0.49444444444444446</v>
      </c>
      <c r="Q14" s="302">
        <f t="shared" ref="Q14" si="4">P14-O14</f>
        <v>5.5555555555555913E-3</v>
      </c>
      <c r="R14" s="89">
        <v>3</v>
      </c>
      <c r="S14" s="101">
        <v>1</v>
      </c>
      <c r="T14" s="212">
        <v>3.6921296296296298E-3</v>
      </c>
      <c r="U14" s="89">
        <v>1</v>
      </c>
      <c r="V14" s="6">
        <f t="shared" ref="V14:V19" si="5">T14+(U14*($C$9/86400))</f>
        <v>3.9236111111111112E-3</v>
      </c>
      <c r="W14" s="101">
        <v>3</v>
      </c>
      <c r="X14" s="257">
        <v>4.2575231481481485E-2</v>
      </c>
      <c r="Y14" s="89">
        <v>0</v>
      </c>
      <c r="Z14" s="121">
        <f t="shared" si="0"/>
        <v>4.2575231481481485E-2</v>
      </c>
      <c r="AA14" s="101">
        <v>1</v>
      </c>
      <c r="AB14" s="257">
        <v>1.6377314814814815E-3</v>
      </c>
      <c r="AC14" s="89">
        <v>3</v>
      </c>
      <c r="AD14" s="121">
        <f t="shared" ref="AD14:AD19" si="6">AB14+(AC14*($C$9/86400))</f>
        <v>2.3321759259259259E-3</v>
      </c>
      <c r="AE14" s="101">
        <v>2</v>
      </c>
      <c r="AF14" s="257">
        <v>2.851967592592593E-3</v>
      </c>
      <c r="AG14" s="89">
        <v>0</v>
      </c>
      <c r="AH14" s="121">
        <f t="shared" ref="AH14:AH19" si="7">AF14+(AG14*($C$9/86400))</f>
        <v>2.851967592592593E-3</v>
      </c>
      <c r="AI14" s="101">
        <v>3</v>
      </c>
      <c r="AJ14" s="257">
        <v>6.590277777777778E-4</v>
      </c>
      <c r="AK14" s="89">
        <v>0</v>
      </c>
      <c r="AL14" s="121">
        <f t="shared" ref="AL14:AL19" si="8">AJ14+(AK14*($C$9/86400))</f>
        <v>6.590277777777778E-4</v>
      </c>
      <c r="AM14" s="101">
        <v>1</v>
      </c>
      <c r="AN14" s="257">
        <v>1.8627314814814815E-3</v>
      </c>
      <c r="AO14" s="89">
        <v>0</v>
      </c>
      <c r="AP14" s="121">
        <f t="shared" ref="AP14" si="9">AN14+(AO14*($C$9/86400))</f>
        <v>1.8627314814814815E-3</v>
      </c>
      <c r="AQ14" s="334">
        <v>1</v>
      </c>
      <c r="AR14" s="330">
        <v>1.25E-3</v>
      </c>
      <c r="AS14" s="331">
        <v>9</v>
      </c>
      <c r="AT14" s="76">
        <v>3</v>
      </c>
      <c r="AU14" s="305">
        <f t="shared" ref="AU14:AU19" si="10">F14+J14+N14+S14+W14+AI14+AA14+AE14+AM14+AQ14+AT14</f>
        <v>22</v>
      </c>
      <c r="AV14" s="111" t="s">
        <v>34</v>
      </c>
      <c r="AX14" s="307">
        <v>0.46875</v>
      </c>
      <c r="AY14" s="302">
        <v>0.58680555555555558</v>
      </c>
      <c r="AZ14" s="303">
        <f t="shared" ref="AZ14:AZ19" si="11">AY14-AX14</f>
        <v>0.11805555555555558</v>
      </c>
      <c r="BA14" s="110"/>
      <c r="BB14" s="304">
        <f t="shared" ref="BB14:BB19" si="12">AZ14-BA14</f>
        <v>0.11805555555555558</v>
      </c>
    </row>
    <row r="15" spans="1:54" s="60" customFormat="1" ht="18">
      <c r="A15" s="161" t="s">
        <v>132</v>
      </c>
      <c r="B15" s="300">
        <v>0.47569444444444442</v>
      </c>
      <c r="C15" s="302">
        <v>0.48472222222222222</v>
      </c>
      <c r="D15" s="302">
        <f t="shared" ref="D15" si="13">C15-B15</f>
        <v>9.0277777777778012E-3</v>
      </c>
      <c r="E15" s="337">
        <v>1</v>
      </c>
      <c r="F15" s="101">
        <v>5</v>
      </c>
      <c r="G15" s="90">
        <v>3.8425925925925923E-3</v>
      </c>
      <c r="H15" s="89">
        <v>1</v>
      </c>
      <c r="I15" s="6">
        <f t="shared" ref="I15" si="14">G15+(H15*($C$9/86400))</f>
        <v>4.0740740740740737E-3</v>
      </c>
      <c r="J15" s="101">
        <v>3</v>
      </c>
      <c r="K15" s="259">
        <v>3.2327546296296293E-3</v>
      </c>
      <c r="L15" s="89">
        <v>4</v>
      </c>
      <c r="M15" s="121">
        <f t="shared" ref="M15" si="15">K15+(L15*($C$9/86400))</f>
        <v>4.1586805555555552E-3</v>
      </c>
      <c r="N15" s="328">
        <v>5</v>
      </c>
      <c r="O15" s="300">
        <v>0.4993055555555555</v>
      </c>
      <c r="P15" s="307">
        <v>0.50972222222222219</v>
      </c>
      <c r="Q15" s="302">
        <f t="shared" ref="Q15:Q19" si="16">P15-O15</f>
        <v>1.0416666666666685E-2</v>
      </c>
      <c r="R15" s="89">
        <v>3</v>
      </c>
      <c r="S15" s="101">
        <v>3</v>
      </c>
      <c r="T15" s="212">
        <v>3.1597222222222222E-3</v>
      </c>
      <c r="U15" s="89">
        <v>3</v>
      </c>
      <c r="V15" s="6">
        <f t="shared" ref="V15" si="17">T15+(U15*($C$9/86400))</f>
        <v>3.8541666666666668E-3</v>
      </c>
      <c r="W15" s="101">
        <v>2</v>
      </c>
      <c r="X15" s="257">
        <v>1.1425925925925926E-3</v>
      </c>
      <c r="Y15" s="89">
        <v>0</v>
      </c>
      <c r="Z15" s="121">
        <f t="shared" si="0"/>
        <v>1.1425925925925926E-3</v>
      </c>
      <c r="AA15" s="101">
        <v>3</v>
      </c>
      <c r="AB15" s="257">
        <v>2.6342592592592594E-3</v>
      </c>
      <c r="AC15" s="89">
        <v>6</v>
      </c>
      <c r="AD15" s="121">
        <f t="shared" ref="AD15" si="18">AB15+(AC15*($C$9/86400))</f>
        <v>4.0231481481481481E-3</v>
      </c>
      <c r="AE15" s="101">
        <v>6</v>
      </c>
      <c r="AF15" s="257">
        <v>2.6178240740740741E-3</v>
      </c>
      <c r="AG15" s="89">
        <v>0</v>
      </c>
      <c r="AH15" s="121">
        <f t="shared" ref="AH15" si="19">AF15+(AG15*($C$9/86400))</f>
        <v>2.6178240740740741E-3</v>
      </c>
      <c r="AI15" s="101">
        <v>2</v>
      </c>
      <c r="AJ15" s="257">
        <v>9.6574074074074086E-4</v>
      </c>
      <c r="AK15" s="89">
        <v>0</v>
      </c>
      <c r="AL15" s="121">
        <f t="shared" ref="AL15" si="20">AJ15+(AK15*($C$9/86400))</f>
        <v>9.6574074074074086E-4</v>
      </c>
      <c r="AM15" s="101">
        <v>2</v>
      </c>
      <c r="AN15" s="257">
        <v>2.4108796296296296E-3</v>
      </c>
      <c r="AO15" s="89">
        <v>0</v>
      </c>
      <c r="AP15" s="121">
        <f t="shared" ref="AP15" si="21">AN15+(AO15*($C$9/86400))</f>
        <v>2.4108796296296296E-3</v>
      </c>
      <c r="AQ15" s="334">
        <v>2</v>
      </c>
      <c r="AR15" s="330">
        <v>1.8981481481481482E-3</v>
      </c>
      <c r="AS15" s="331">
        <v>10</v>
      </c>
      <c r="AT15" s="76">
        <v>2</v>
      </c>
      <c r="AU15" s="305">
        <f t="shared" si="10"/>
        <v>35</v>
      </c>
      <c r="AV15" s="111" t="s">
        <v>36</v>
      </c>
      <c r="AX15" s="307">
        <v>0.47569444444444442</v>
      </c>
      <c r="AY15" s="302">
        <v>0.59027777777777779</v>
      </c>
      <c r="AZ15" s="303">
        <f t="shared" si="11"/>
        <v>0.11458333333333337</v>
      </c>
      <c r="BA15" s="110"/>
      <c r="BB15" s="304">
        <f t="shared" si="12"/>
        <v>0.11458333333333337</v>
      </c>
    </row>
    <row r="16" spans="1:54" s="61" customFormat="1" ht="39.6" customHeight="1">
      <c r="A16" s="361" t="s">
        <v>180</v>
      </c>
      <c r="B16" s="300">
        <v>0.4826388888888889</v>
      </c>
      <c r="C16" s="302">
        <v>0.54305555555555551</v>
      </c>
      <c r="D16" s="302">
        <f>C16-B16</f>
        <v>6.0416666666666619E-2</v>
      </c>
      <c r="E16" s="337">
        <v>3</v>
      </c>
      <c r="F16" s="101">
        <v>7</v>
      </c>
      <c r="G16" s="90">
        <v>4.6990740740740743E-3</v>
      </c>
      <c r="H16" s="89">
        <v>9</v>
      </c>
      <c r="I16" s="6">
        <f t="shared" si="2"/>
        <v>6.7824074074074071E-3</v>
      </c>
      <c r="J16" s="101">
        <v>5</v>
      </c>
      <c r="K16" s="259">
        <v>4.4951388888888888E-3</v>
      </c>
      <c r="L16" s="89">
        <v>4</v>
      </c>
      <c r="M16" s="121">
        <f t="shared" ref="M16:M19" si="22">K16+(L16*($C$9/86400))</f>
        <v>5.4210648148148143E-3</v>
      </c>
      <c r="N16" s="328">
        <v>7</v>
      </c>
      <c r="O16" s="300">
        <v>0.56805555555555554</v>
      </c>
      <c r="P16" s="307">
        <v>0.60972222222222217</v>
      </c>
      <c r="Q16" s="302">
        <f t="shared" si="16"/>
        <v>4.166666666666663E-2</v>
      </c>
      <c r="R16" s="89">
        <v>3</v>
      </c>
      <c r="S16" s="101">
        <v>6</v>
      </c>
      <c r="T16" s="212">
        <v>1.0416666666666666E-2</v>
      </c>
      <c r="U16" s="89">
        <v>23</v>
      </c>
      <c r="V16" s="6">
        <f t="shared" si="5"/>
        <v>1.5740740740740739E-2</v>
      </c>
      <c r="W16" s="101">
        <v>7</v>
      </c>
      <c r="X16" s="257">
        <v>1.3126157407407407E-3</v>
      </c>
      <c r="Y16" s="89">
        <v>0</v>
      </c>
      <c r="Z16" s="121">
        <f t="shared" si="0"/>
        <v>1.3126157407407407E-3</v>
      </c>
      <c r="AA16" s="101">
        <v>4</v>
      </c>
      <c r="AB16" s="336"/>
      <c r="AC16" s="337"/>
      <c r="AD16" s="338"/>
      <c r="AE16" s="96">
        <v>7</v>
      </c>
      <c r="AF16" s="257">
        <v>6.0336805555555552E-3</v>
      </c>
      <c r="AG16" s="89">
        <v>0</v>
      </c>
      <c r="AH16" s="121">
        <f t="shared" si="7"/>
        <v>6.0336805555555552E-3</v>
      </c>
      <c r="AI16" s="101">
        <v>7</v>
      </c>
      <c r="AJ16" s="257">
        <v>1.5519675925925926E-3</v>
      </c>
      <c r="AK16" s="89">
        <v>0</v>
      </c>
      <c r="AL16" s="121">
        <f t="shared" si="8"/>
        <v>1.5519675925925926E-3</v>
      </c>
      <c r="AM16" s="96">
        <v>6</v>
      </c>
      <c r="AN16" s="257">
        <v>3.225578703703704E-3</v>
      </c>
      <c r="AO16" s="89">
        <v>3</v>
      </c>
      <c r="AP16" s="121">
        <f t="shared" ref="AP16:AP19" si="23">AN16+(AO16*($C$9/86400))</f>
        <v>3.9200231481481482E-3</v>
      </c>
      <c r="AQ16" s="334">
        <v>6</v>
      </c>
      <c r="AR16" s="330">
        <v>1.689814814814815E-3</v>
      </c>
      <c r="AS16" s="331">
        <v>10</v>
      </c>
      <c r="AT16" s="76">
        <v>1</v>
      </c>
      <c r="AU16" s="305">
        <f t="shared" si="10"/>
        <v>63</v>
      </c>
      <c r="AV16" s="364" t="s">
        <v>239</v>
      </c>
      <c r="AX16" s="308">
        <v>0.4826388888888889</v>
      </c>
      <c r="AY16" s="308">
        <v>0.6791666666666667</v>
      </c>
      <c r="AZ16" s="309">
        <f t="shared" si="11"/>
        <v>0.1965277777777778</v>
      </c>
      <c r="BA16" s="310">
        <v>2.5694444444444447E-2</v>
      </c>
      <c r="BB16" s="310">
        <f t="shared" si="12"/>
        <v>0.17083333333333336</v>
      </c>
    </row>
    <row r="17" spans="1:57" s="61" customFormat="1" ht="19.95" customHeight="1">
      <c r="A17" s="162" t="s">
        <v>53</v>
      </c>
      <c r="B17" s="300">
        <v>0.48958333333333331</v>
      </c>
      <c r="C17" s="302">
        <v>0.50347222222222221</v>
      </c>
      <c r="D17" s="302">
        <f t="shared" si="1"/>
        <v>1.3888888888888895E-2</v>
      </c>
      <c r="E17" s="359">
        <v>2</v>
      </c>
      <c r="F17" s="155">
        <v>2</v>
      </c>
      <c r="G17" s="90">
        <v>4.2245370370370371E-3</v>
      </c>
      <c r="H17" s="89">
        <v>18</v>
      </c>
      <c r="I17" s="6">
        <f t="shared" si="2"/>
        <v>8.3912037037037028E-3</v>
      </c>
      <c r="J17" s="101">
        <v>6</v>
      </c>
      <c r="K17" s="259">
        <v>3.5554398148148147E-3</v>
      </c>
      <c r="L17" s="89">
        <v>4</v>
      </c>
      <c r="M17" s="121">
        <f t="shared" si="22"/>
        <v>4.4813657407407406E-3</v>
      </c>
      <c r="N17" s="362">
        <v>6</v>
      </c>
      <c r="O17" s="300">
        <v>0.52013888888888882</v>
      </c>
      <c r="P17" s="307">
        <v>0.56527777777777777</v>
      </c>
      <c r="Q17" s="302">
        <f t="shared" si="16"/>
        <v>4.5138888888888951E-2</v>
      </c>
      <c r="R17" s="89">
        <v>3</v>
      </c>
      <c r="S17" s="101">
        <v>7</v>
      </c>
      <c r="T17" s="212">
        <v>2.7083333333333334E-3</v>
      </c>
      <c r="U17" s="89">
        <v>10</v>
      </c>
      <c r="V17" s="6">
        <f t="shared" si="5"/>
        <v>5.0231481481481481E-3</v>
      </c>
      <c r="W17" s="155">
        <v>4</v>
      </c>
      <c r="X17" s="257">
        <v>1.5824074074074074E-3</v>
      </c>
      <c r="Y17" s="89">
        <v>0</v>
      </c>
      <c r="Z17" s="121">
        <f t="shared" si="0"/>
        <v>1.5824074074074074E-3</v>
      </c>
      <c r="AA17" s="155">
        <v>7</v>
      </c>
      <c r="AB17" s="257">
        <v>2.5473379629629626E-3</v>
      </c>
      <c r="AC17" s="89">
        <v>3</v>
      </c>
      <c r="AD17" s="121">
        <f t="shared" si="6"/>
        <v>3.2417824074074072E-3</v>
      </c>
      <c r="AE17" s="155">
        <v>5</v>
      </c>
      <c r="AF17" s="257">
        <v>4.6715277777777779E-3</v>
      </c>
      <c r="AG17" s="89">
        <v>0</v>
      </c>
      <c r="AH17" s="121">
        <f t="shared" si="7"/>
        <v>4.6715277777777779E-3</v>
      </c>
      <c r="AI17" s="155">
        <v>6</v>
      </c>
      <c r="AJ17" s="257">
        <v>8.244212962962963E-4</v>
      </c>
      <c r="AK17" s="89">
        <v>3</v>
      </c>
      <c r="AL17" s="121">
        <f t="shared" si="8"/>
        <v>1.5188657407407408E-3</v>
      </c>
      <c r="AM17" s="99">
        <v>5</v>
      </c>
      <c r="AN17" s="257">
        <v>6.3930555555555555E-3</v>
      </c>
      <c r="AO17" s="89">
        <v>0</v>
      </c>
      <c r="AP17" s="121">
        <f t="shared" si="23"/>
        <v>6.3930555555555555E-3</v>
      </c>
      <c r="AQ17" s="326">
        <v>7</v>
      </c>
      <c r="AR17" s="330">
        <v>2.3148148148148151E-3</v>
      </c>
      <c r="AS17" s="331">
        <v>9</v>
      </c>
      <c r="AT17" s="76">
        <v>6</v>
      </c>
      <c r="AU17" s="305">
        <f t="shared" si="10"/>
        <v>61</v>
      </c>
      <c r="AV17" s="365" t="s">
        <v>238</v>
      </c>
      <c r="AX17" s="307">
        <v>0.48958333333333331</v>
      </c>
      <c r="AY17" s="302">
        <v>0.63680555555555551</v>
      </c>
      <c r="AZ17" s="303">
        <f t="shared" si="11"/>
        <v>0.1472222222222222</v>
      </c>
      <c r="BA17" s="110"/>
      <c r="BB17" s="304">
        <f t="shared" si="12"/>
        <v>0.1472222222222222</v>
      </c>
    </row>
    <row r="18" spans="1:57" s="61" customFormat="1" ht="19.95" customHeight="1">
      <c r="A18" s="162" t="s">
        <v>135</v>
      </c>
      <c r="B18" s="300">
        <v>0.49652777777777773</v>
      </c>
      <c r="C18" s="302">
        <v>0.50486111111111109</v>
      </c>
      <c r="D18" s="302">
        <f t="shared" si="1"/>
        <v>8.3333333333333592E-3</v>
      </c>
      <c r="E18" s="359">
        <v>1</v>
      </c>
      <c r="F18" s="155">
        <v>4</v>
      </c>
      <c r="G18" s="90">
        <v>3.1481481481481482E-3</v>
      </c>
      <c r="H18" s="89">
        <v>9</v>
      </c>
      <c r="I18" s="6">
        <f t="shared" si="2"/>
        <v>5.2314814814814811E-3</v>
      </c>
      <c r="J18" s="101">
        <v>4</v>
      </c>
      <c r="K18" s="259">
        <v>2.808101851851852E-3</v>
      </c>
      <c r="L18" s="89">
        <v>2</v>
      </c>
      <c r="M18" s="121">
        <f t="shared" si="22"/>
        <v>3.2710648148148152E-3</v>
      </c>
      <c r="N18" s="362">
        <v>3</v>
      </c>
      <c r="O18" s="300">
        <v>0.52708333333333335</v>
      </c>
      <c r="P18" s="307">
        <v>0.54027777777777775</v>
      </c>
      <c r="Q18" s="302">
        <f t="shared" si="16"/>
        <v>1.3194444444444398E-2</v>
      </c>
      <c r="R18" s="89">
        <v>3</v>
      </c>
      <c r="S18" s="101">
        <v>5</v>
      </c>
      <c r="T18" s="212">
        <v>4.1203703703703706E-3</v>
      </c>
      <c r="U18" s="89">
        <v>7</v>
      </c>
      <c r="V18" s="6">
        <f t="shared" si="5"/>
        <v>5.7407407407407407E-3</v>
      </c>
      <c r="W18" s="155">
        <v>5</v>
      </c>
      <c r="X18" s="257">
        <v>1.3917824074074076E-3</v>
      </c>
      <c r="Y18" s="89">
        <v>0</v>
      </c>
      <c r="Z18" s="121">
        <f t="shared" si="0"/>
        <v>1.3917824074074076E-3</v>
      </c>
      <c r="AA18" s="155">
        <v>5</v>
      </c>
      <c r="AB18" s="257">
        <v>1.7079861111111113E-3</v>
      </c>
      <c r="AC18" s="89">
        <v>4</v>
      </c>
      <c r="AD18" s="121">
        <f t="shared" si="6"/>
        <v>2.633912037037037E-3</v>
      </c>
      <c r="AE18" s="155">
        <v>3</v>
      </c>
      <c r="AF18" s="257">
        <v>3.3726851851851852E-3</v>
      </c>
      <c r="AG18" s="89">
        <v>0</v>
      </c>
      <c r="AH18" s="121">
        <f t="shared" si="7"/>
        <v>3.3726851851851852E-3</v>
      </c>
      <c r="AI18" s="155">
        <v>5</v>
      </c>
      <c r="AJ18" s="257">
        <v>3.3493055555555555E-3</v>
      </c>
      <c r="AK18" s="89">
        <v>6</v>
      </c>
      <c r="AL18" s="121">
        <f t="shared" si="8"/>
        <v>4.7381944444444442E-3</v>
      </c>
      <c r="AM18" s="99">
        <v>7</v>
      </c>
      <c r="AN18" s="257">
        <v>3.3083333333333333E-3</v>
      </c>
      <c r="AO18" s="89">
        <v>0</v>
      </c>
      <c r="AP18" s="121">
        <f t="shared" si="23"/>
        <v>3.3083333333333333E-3</v>
      </c>
      <c r="AQ18" s="326">
        <v>5</v>
      </c>
      <c r="AR18" s="330">
        <v>1.689814814814815E-3</v>
      </c>
      <c r="AS18" s="331">
        <v>8</v>
      </c>
      <c r="AT18" s="76">
        <v>7</v>
      </c>
      <c r="AU18" s="305">
        <f t="shared" si="10"/>
        <v>53</v>
      </c>
      <c r="AV18" s="365" t="s">
        <v>237</v>
      </c>
      <c r="AX18" s="307">
        <v>0.49652777777777773</v>
      </c>
      <c r="AY18" s="302">
        <v>0.59444444444444444</v>
      </c>
      <c r="AZ18" s="303">
        <f t="shared" si="11"/>
        <v>9.7916666666666707E-2</v>
      </c>
      <c r="BA18" s="110"/>
      <c r="BB18" s="304">
        <f t="shared" si="12"/>
        <v>9.7916666666666707E-2</v>
      </c>
    </row>
    <row r="19" spans="1:57" s="60" customFormat="1" ht="19.95" customHeight="1" thickBot="1">
      <c r="A19" s="163" t="s">
        <v>73</v>
      </c>
      <c r="B19" s="301">
        <v>0.50347222222222221</v>
      </c>
      <c r="C19" s="311">
        <v>0.51388888888888895</v>
      </c>
      <c r="D19" s="311">
        <f t="shared" ref="D19" si="24">C19-B19</f>
        <v>1.0416666666666741E-2</v>
      </c>
      <c r="E19" s="360">
        <v>0</v>
      </c>
      <c r="F19" s="102">
        <v>6</v>
      </c>
      <c r="G19" s="91">
        <v>4.8611111111111112E-3</v>
      </c>
      <c r="H19" s="108">
        <v>19</v>
      </c>
      <c r="I19" s="92">
        <f t="shared" si="2"/>
        <v>9.2592592592592587E-3</v>
      </c>
      <c r="J19" s="102">
        <v>7</v>
      </c>
      <c r="K19" s="260">
        <v>3.6010416666666669E-3</v>
      </c>
      <c r="L19" s="108">
        <v>0</v>
      </c>
      <c r="M19" s="295">
        <f t="shared" si="22"/>
        <v>3.6010416666666669E-3</v>
      </c>
      <c r="N19" s="329">
        <v>4</v>
      </c>
      <c r="O19" s="301">
        <v>0.5395833333333333</v>
      </c>
      <c r="P19" s="314">
        <v>0.55069444444444449</v>
      </c>
      <c r="Q19" s="311">
        <f t="shared" si="16"/>
        <v>1.1111111111111183E-2</v>
      </c>
      <c r="R19" s="108">
        <v>3</v>
      </c>
      <c r="S19" s="102">
        <v>4</v>
      </c>
      <c r="T19" s="213">
        <v>7.2106481481481475E-3</v>
      </c>
      <c r="U19" s="108">
        <v>12</v>
      </c>
      <c r="V19" s="92">
        <f t="shared" si="5"/>
        <v>9.9884259259259249E-3</v>
      </c>
      <c r="W19" s="102">
        <v>6</v>
      </c>
      <c r="X19" s="258">
        <v>1.4550925925925927E-3</v>
      </c>
      <c r="Y19" s="108">
        <v>0</v>
      </c>
      <c r="Z19" s="295">
        <f t="shared" si="0"/>
        <v>1.4550925925925927E-3</v>
      </c>
      <c r="AA19" s="102">
        <v>6</v>
      </c>
      <c r="AB19" s="258">
        <v>2.800578703703704E-3</v>
      </c>
      <c r="AC19" s="108">
        <v>1</v>
      </c>
      <c r="AD19" s="295">
        <f t="shared" si="6"/>
        <v>3.0320601851851854E-3</v>
      </c>
      <c r="AE19" s="102">
        <v>4</v>
      </c>
      <c r="AF19" s="258">
        <v>3.1777777777777781E-3</v>
      </c>
      <c r="AG19" s="108">
        <v>0</v>
      </c>
      <c r="AH19" s="295">
        <f t="shared" si="7"/>
        <v>3.1777777777777781E-3</v>
      </c>
      <c r="AI19" s="102">
        <v>4</v>
      </c>
      <c r="AJ19" s="258">
        <v>9.9861111111111114E-4</v>
      </c>
      <c r="AK19" s="108">
        <v>0</v>
      </c>
      <c r="AL19" s="295">
        <f t="shared" si="8"/>
        <v>9.9861111111111114E-4</v>
      </c>
      <c r="AM19" s="102">
        <v>3</v>
      </c>
      <c r="AN19" s="258">
        <v>2.8938657407407407E-3</v>
      </c>
      <c r="AO19" s="108">
        <v>0</v>
      </c>
      <c r="AP19" s="295">
        <f t="shared" si="23"/>
        <v>2.8938657407407407E-3</v>
      </c>
      <c r="AQ19" s="335">
        <v>3</v>
      </c>
      <c r="AR19" s="332">
        <v>1.3078703703703705E-3</v>
      </c>
      <c r="AS19" s="333">
        <v>9</v>
      </c>
      <c r="AT19" s="77">
        <v>4</v>
      </c>
      <c r="AU19" s="306">
        <f t="shared" si="10"/>
        <v>51</v>
      </c>
      <c r="AV19" s="366" t="s">
        <v>236</v>
      </c>
      <c r="AX19" s="307">
        <v>0.50347222222222221</v>
      </c>
      <c r="AY19" s="302">
        <v>0.6020833333333333</v>
      </c>
      <c r="AZ19" s="303">
        <f t="shared" si="11"/>
        <v>9.8611111111111094E-2</v>
      </c>
      <c r="BA19" s="110"/>
      <c r="BB19" s="304">
        <f t="shared" si="12"/>
        <v>9.8611111111111094E-2</v>
      </c>
    </row>
    <row r="20" spans="1:57" s="60" customFormat="1" ht="12.6" customHeight="1">
      <c r="A20" s="56"/>
      <c r="B20" s="66"/>
      <c r="C20" s="66"/>
      <c r="D20" s="66"/>
      <c r="E20" s="66"/>
      <c r="F20" s="67"/>
      <c r="G20" s="68"/>
      <c r="H20" s="68"/>
      <c r="I20" s="68"/>
      <c r="J20" s="81"/>
      <c r="K20" s="70"/>
      <c r="L20" s="66"/>
      <c r="M20" s="66"/>
      <c r="N20" s="66"/>
      <c r="O20" s="66"/>
      <c r="P20" s="67"/>
      <c r="T20" s="69"/>
      <c r="U20" s="70"/>
      <c r="V20" s="66"/>
      <c r="W20" s="66"/>
      <c r="X20" s="66"/>
      <c r="Y20" s="67"/>
      <c r="Z20" s="66"/>
      <c r="AA20" s="66"/>
      <c r="AB20" s="66"/>
      <c r="AC20" s="67"/>
      <c r="AD20" s="66"/>
      <c r="AE20" s="66"/>
      <c r="AF20" s="66"/>
      <c r="AG20" s="67"/>
      <c r="AH20" s="66"/>
      <c r="AI20" s="66"/>
      <c r="AJ20" s="66"/>
      <c r="AK20" s="67"/>
      <c r="AL20" s="66"/>
      <c r="AM20" s="66"/>
      <c r="AN20" s="66"/>
      <c r="AO20" s="67"/>
      <c r="AP20" s="66"/>
      <c r="AQ20"/>
      <c r="AR20"/>
      <c r="AS20"/>
      <c r="AT20"/>
      <c r="AU20"/>
      <c r="AV20"/>
      <c r="AW20"/>
      <c r="BC20"/>
      <c r="BD20"/>
    </row>
    <row r="21" spans="1:57" ht="54" customHeight="1">
      <c r="A21" s="3"/>
      <c r="B21" s="3"/>
      <c r="C21" s="3"/>
      <c r="D21" s="3"/>
      <c r="E21" s="17" t="s">
        <v>67</v>
      </c>
      <c r="N21" s="8"/>
      <c r="O21" s="8"/>
    </row>
    <row r="22" spans="1:57" ht="18.600000000000001" customHeight="1" thickBot="1">
      <c r="A22" s="3"/>
      <c r="B22" s="3"/>
      <c r="C22" s="3"/>
      <c r="D22" s="3"/>
      <c r="BA22" s="472" t="s">
        <v>136</v>
      </c>
      <c r="BB22" s="472"/>
    </row>
    <row r="23" spans="1:57" s="13" customFormat="1" ht="15.75" customHeight="1" thickBot="1">
      <c r="A23" s="448" t="s">
        <v>63</v>
      </c>
      <c r="B23" s="490" t="s">
        <v>249</v>
      </c>
      <c r="C23" s="458"/>
      <c r="D23" s="458"/>
      <c r="E23" s="458"/>
      <c r="F23" s="491"/>
      <c r="G23" s="492" t="s">
        <v>227</v>
      </c>
      <c r="H23" s="458"/>
      <c r="I23" s="458"/>
      <c r="J23" s="491"/>
      <c r="K23" s="493" t="s">
        <v>122</v>
      </c>
      <c r="L23" s="494"/>
      <c r="M23" s="494"/>
      <c r="N23" s="495"/>
      <c r="O23" s="450" t="s">
        <v>228</v>
      </c>
      <c r="P23" s="451"/>
      <c r="Q23" s="451"/>
      <c r="R23" s="451"/>
      <c r="S23" s="452"/>
      <c r="T23" s="492" t="s">
        <v>27</v>
      </c>
      <c r="U23" s="458"/>
      <c r="V23" s="458"/>
      <c r="W23" s="498"/>
      <c r="X23" s="492" t="s">
        <v>50</v>
      </c>
      <c r="Y23" s="458"/>
      <c r="Z23" s="458"/>
      <c r="AA23" s="491"/>
      <c r="AB23" s="490" t="s">
        <v>138</v>
      </c>
      <c r="AC23" s="458"/>
      <c r="AD23" s="458"/>
      <c r="AE23" s="491"/>
      <c r="AF23" s="492" t="s">
        <v>54</v>
      </c>
      <c r="AG23" s="458"/>
      <c r="AH23" s="458"/>
      <c r="AI23" s="491"/>
      <c r="AJ23" s="492" t="s">
        <v>51</v>
      </c>
      <c r="AK23" s="458"/>
      <c r="AL23" s="458"/>
      <c r="AM23" s="491"/>
      <c r="AN23" s="492" t="s">
        <v>139</v>
      </c>
      <c r="AO23" s="458"/>
      <c r="AP23" s="458"/>
      <c r="AQ23" s="491"/>
      <c r="AR23" s="487" t="s">
        <v>234</v>
      </c>
      <c r="AS23" s="488"/>
      <c r="AT23" s="489"/>
      <c r="AU23" s="504" t="s">
        <v>11</v>
      </c>
      <c r="AV23" s="506" t="s">
        <v>12</v>
      </c>
      <c r="AX23" s="456" t="s">
        <v>31</v>
      </c>
      <c r="AY23" s="500" t="s">
        <v>32</v>
      </c>
      <c r="AZ23" s="500" t="s">
        <v>37</v>
      </c>
      <c r="BA23" s="500" t="s">
        <v>38</v>
      </c>
      <c r="BB23" s="496" t="s">
        <v>44</v>
      </c>
    </row>
    <row r="24" spans="1:57" s="13" customFormat="1" ht="35.4" customHeight="1">
      <c r="A24" s="449"/>
      <c r="B24" s="230" t="s">
        <v>31</v>
      </c>
      <c r="C24" s="109" t="s">
        <v>32</v>
      </c>
      <c r="D24" s="109" t="s">
        <v>33</v>
      </c>
      <c r="E24" s="168" t="s">
        <v>250</v>
      </c>
      <c r="F24" s="94" t="s">
        <v>16</v>
      </c>
      <c r="G24" s="74" t="s">
        <v>13</v>
      </c>
      <c r="H24" s="109" t="s">
        <v>129</v>
      </c>
      <c r="I24" s="109" t="s">
        <v>15</v>
      </c>
      <c r="J24" s="226" t="s">
        <v>16</v>
      </c>
      <c r="K24" s="236" t="s">
        <v>13</v>
      </c>
      <c r="L24" s="238" t="s">
        <v>129</v>
      </c>
      <c r="M24" s="238" t="s">
        <v>15</v>
      </c>
      <c r="N24" s="367" t="s">
        <v>16</v>
      </c>
      <c r="O24" s="193" t="s">
        <v>31</v>
      </c>
      <c r="P24" s="109" t="s">
        <v>32</v>
      </c>
      <c r="Q24" s="109" t="s">
        <v>33</v>
      </c>
      <c r="R24" s="168" t="s">
        <v>250</v>
      </c>
      <c r="S24" s="94" t="s">
        <v>16</v>
      </c>
      <c r="T24" s="74" t="s">
        <v>13</v>
      </c>
      <c r="U24" s="5" t="s">
        <v>129</v>
      </c>
      <c r="V24" s="5" t="s">
        <v>15</v>
      </c>
      <c r="W24" s="327" t="s">
        <v>16</v>
      </c>
      <c r="X24" s="74" t="s">
        <v>13</v>
      </c>
      <c r="Y24" s="5" t="s">
        <v>129</v>
      </c>
      <c r="Z24" s="5" t="s">
        <v>15</v>
      </c>
      <c r="AA24" s="75" t="s">
        <v>16</v>
      </c>
      <c r="AB24" s="211" t="s">
        <v>13</v>
      </c>
      <c r="AC24" s="5" t="s">
        <v>129</v>
      </c>
      <c r="AD24" s="5" t="s">
        <v>15</v>
      </c>
      <c r="AE24" s="75" t="s">
        <v>16</v>
      </c>
      <c r="AF24" s="74" t="s">
        <v>13</v>
      </c>
      <c r="AG24" s="5" t="s">
        <v>129</v>
      </c>
      <c r="AH24" s="5" t="s">
        <v>15</v>
      </c>
      <c r="AI24" s="75" t="s">
        <v>16</v>
      </c>
      <c r="AJ24" s="74" t="s">
        <v>13</v>
      </c>
      <c r="AK24" s="5" t="s">
        <v>129</v>
      </c>
      <c r="AL24" s="5" t="s">
        <v>15</v>
      </c>
      <c r="AM24" s="75" t="s">
        <v>16</v>
      </c>
      <c r="AN24" s="74" t="s">
        <v>13</v>
      </c>
      <c r="AO24" s="5" t="s">
        <v>129</v>
      </c>
      <c r="AP24" s="5" t="s">
        <v>15</v>
      </c>
      <c r="AQ24" s="75" t="s">
        <v>16</v>
      </c>
      <c r="AR24" s="193" t="s">
        <v>13</v>
      </c>
      <c r="AS24" s="266" t="s">
        <v>235</v>
      </c>
      <c r="AT24" s="94" t="s">
        <v>16</v>
      </c>
      <c r="AU24" s="505"/>
      <c r="AV24" s="507"/>
      <c r="AX24" s="499"/>
      <c r="AY24" s="461"/>
      <c r="AZ24" s="461"/>
      <c r="BA24" s="461"/>
      <c r="BB24" s="497"/>
    </row>
    <row r="25" spans="1:57" s="60" customFormat="1" ht="18">
      <c r="A25" s="162" t="s">
        <v>73</v>
      </c>
      <c r="B25" s="243">
        <v>0.51041666666666663</v>
      </c>
      <c r="C25" s="88">
        <v>0.51666666666666672</v>
      </c>
      <c r="D25" s="6">
        <f>C25-B25</f>
        <v>6.2500000000000888E-3</v>
      </c>
      <c r="E25" s="337">
        <v>0</v>
      </c>
      <c r="F25" s="101">
        <v>3</v>
      </c>
      <c r="G25" s="90">
        <v>3.6574074074074074E-3</v>
      </c>
      <c r="H25" s="89">
        <v>0</v>
      </c>
      <c r="I25" s="6">
        <f>G25+(H25*($C$9/86400))</f>
        <v>3.6574074074074074E-3</v>
      </c>
      <c r="J25" s="328">
        <v>1</v>
      </c>
      <c r="K25" s="293">
        <v>1.3863425925925927E-3</v>
      </c>
      <c r="L25" s="89">
        <v>0</v>
      </c>
      <c r="M25" s="121">
        <f>K25+(L25*($C$9/86400))</f>
        <v>1.3863425925925927E-3</v>
      </c>
      <c r="N25" s="101">
        <v>2</v>
      </c>
      <c r="O25" s="105">
        <v>0.54166666666666663</v>
      </c>
      <c r="P25" s="105">
        <v>0.56041666666666667</v>
      </c>
      <c r="Q25" s="6">
        <f>P25-O25</f>
        <v>1.8750000000000044E-2</v>
      </c>
      <c r="R25" s="337">
        <v>5</v>
      </c>
      <c r="S25" s="101">
        <v>3</v>
      </c>
      <c r="T25" s="90">
        <v>2.6504629629629625E-3</v>
      </c>
      <c r="U25" s="89">
        <v>1</v>
      </c>
      <c r="V25" s="6">
        <f>T25+(U25*($C$9/86400))</f>
        <v>2.8819444444444439E-3</v>
      </c>
      <c r="W25" s="328">
        <v>1</v>
      </c>
      <c r="X25" s="293">
        <v>1.2069444444444443E-3</v>
      </c>
      <c r="Y25" s="89">
        <v>0</v>
      </c>
      <c r="Z25" s="121">
        <f>X25+(Y25*($C$9/86400))</f>
        <v>1.2069444444444443E-3</v>
      </c>
      <c r="AA25" s="101">
        <v>4</v>
      </c>
      <c r="AB25" s="320">
        <v>1.7513888888888891E-3</v>
      </c>
      <c r="AC25" s="89">
        <v>3</v>
      </c>
      <c r="AD25" s="293">
        <f>AB25+(AC25*($C$9/86400))</f>
        <v>2.4458333333333337E-3</v>
      </c>
      <c r="AE25" s="101">
        <v>3</v>
      </c>
      <c r="AF25" s="293">
        <v>3.5412037037037031E-3</v>
      </c>
      <c r="AG25" s="89">
        <v>0</v>
      </c>
      <c r="AH25" s="121">
        <f>AF25+(AG25*($C$9/86400))</f>
        <v>3.5412037037037031E-3</v>
      </c>
      <c r="AI25" s="101">
        <v>3</v>
      </c>
      <c r="AJ25" s="293">
        <v>2.6240740740740738E-3</v>
      </c>
      <c r="AK25" s="89">
        <v>3</v>
      </c>
      <c r="AL25" s="121">
        <f>AJ25+(AK25*($C$9/86400))</f>
        <v>3.3185185185185184E-3</v>
      </c>
      <c r="AM25" s="101">
        <v>3</v>
      </c>
      <c r="AN25" s="293">
        <v>3.523611111111111E-3</v>
      </c>
      <c r="AO25" s="89">
        <v>0</v>
      </c>
      <c r="AP25" s="121">
        <f>AN25+(AO25*($C$9/86400))</f>
        <v>3.523611111111111E-3</v>
      </c>
      <c r="AQ25" s="101">
        <v>3</v>
      </c>
      <c r="AR25" s="330">
        <v>2.8124999999999995E-3</v>
      </c>
      <c r="AS25" s="331">
        <v>7</v>
      </c>
      <c r="AT25" s="76">
        <v>4</v>
      </c>
      <c r="AU25" s="305">
        <f>F25+J25+N25+S25+W25+AA25+AE25+AI25+AM25+AQ25+AT25</f>
        <v>30</v>
      </c>
      <c r="AV25" s="368" t="s">
        <v>36</v>
      </c>
      <c r="AX25" s="105">
        <v>0.51041666666666663</v>
      </c>
      <c r="AY25" s="88">
        <v>0.61597222222222225</v>
      </c>
      <c r="AZ25" s="296">
        <f>AY25-AX25</f>
        <v>0.10555555555555562</v>
      </c>
      <c r="BA25" s="98"/>
      <c r="BB25" s="297">
        <f>AZ25-BA25</f>
        <v>0.10555555555555562</v>
      </c>
    </row>
    <row r="26" spans="1:57" s="60" customFormat="1" ht="18">
      <c r="A26" s="162" t="s">
        <v>75</v>
      </c>
      <c r="B26" s="243">
        <v>0.51736111111111105</v>
      </c>
      <c r="C26" s="88">
        <v>0.52708333333333335</v>
      </c>
      <c r="D26" s="6">
        <f t="shared" ref="D26:D27" si="25">C26-B26</f>
        <v>9.7222222222222987E-3</v>
      </c>
      <c r="E26" s="337">
        <v>2</v>
      </c>
      <c r="F26" s="101">
        <v>1</v>
      </c>
      <c r="G26" s="90">
        <v>3.7615740740740739E-3</v>
      </c>
      <c r="H26" s="89">
        <v>0</v>
      </c>
      <c r="I26" s="6">
        <f t="shared" ref="I26:I28" si="26">G26+(H26*($C$9/86400))</f>
        <v>3.7615740740740739E-3</v>
      </c>
      <c r="J26" s="328">
        <v>2</v>
      </c>
      <c r="K26" s="293">
        <v>1.5082175925925925E-3</v>
      </c>
      <c r="L26" s="89">
        <v>0</v>
      </c>
      <c r="M26" s="121">
        <f t="shared" ref="M26:M28" si="27">K26+(L26*($C$9/86400))</f>
        <v>1.5082175925925925E-3</v>
      </c>
      <c r="N26" s="101">
        <v>3</v>
      </c>
      <c r="O26" s="105">
        <v>0.54652777777777783</v>
      </c>
      <c r="P26" s="105">
        <v>0.56319444444444444</v>
      </c>
      <c r="Q26" s="6">
        <f t="shared" ref="Q26:Q28" si="28">P26-O26</f>
        <v>1.6666666666666607E-2</v>
      </c>
      <c r="R26" s="337">
        <v>5</v>
      </c>
      <c r="S26" s="101">
        <v>2</v>
      </c>
      <c r="T26" s="90">
        <v>3.1944444444444442E-3</v>
      </c>
      <c r="U26" s="89">
        <v>5</v>
      </c>
      <c r="V26" s="6">
        <f t="shared" ref="V26:V28" si="29">T26+(U26*($C$9/86400))</f>
        <v>4.3518518518518515E-3</v>
      </c>
      <c r="W26" s="328">
        <v>2</v>
      </c>
      <c r="X26" s="293">
        <v>4.1585648148148146E-4</v>
      </c>
      <c r="Y26" s="89">
        <v>0</v>
      </c>
      <c r="Z26" s="121">
        <f t="shared" ref="Z26:Z28" si="30">X26+(Y26*($C$9/86400))</f>
        <v>4.1585648148148146E-4</v>
      </c>
      <c r="AA26" s="101">
        <v>2</v>
      </c>
      <c r="AB26" s="320">
        <v>1.3788194444444444E-3</v>
      </c>
      <c r="AC26" s="89">
        <v>0</v>
      </c>
      <c r="AD26" s="293">
        <f t="shared" ref="AD26:AD28" si="31">AB26+(AC26*($C$9/86400))</f>
        <v>1.3788194444444444E-3</v>
      </c>
      <c r="AE26" s="101">
        <v>1</v>
      </c>
      <c r="AF26" s="293">
        <v>4.4245370370370367E-3</v>
      </c>
      <c r="AG26" s="89">
        <v>0</v>
      </c>
      <c r="AH26" s="121">
        <f t="shared" ref="AH26:AH28" si="32">AF26+(AG26*($C$9/86400))</f>
        <v>4.4245370370370367E-3</v>
      </c>
      <c r="AI26" s="101">
        <v>4</v>
      </c>
      <c r="AJ26" s="293">
        <v>2.0424768518518517E-3</v>
      </c>
      <c r="AK26" s="89">
        <v>0</v>
      </c>
      <c r="AL26" s="121">
        <f t="shared" ref="AL26:AL28" si="33">AJ26+(AK26*($C$9/86400))</f>
        <v>2.0424768518518517E-3</v>
      </c>
      <c r="AM26" s="101">
        <v>2</v>
      </c>
      <c r="AN26" s="293">
        <v>2.9584490740740738E-3</v>
      </c>
      <c r="AO26" s="89">
        <v>0</v>
      </c>
      <c r="AP26" s="121">
        <f t="shared" ref="AP26:AP28" si="34">AN26+(AO26*($C$9/86400))</f>
        <v>2.9584490740740738E-3</v>
      </c>
      <c r="AQ26" s="101">
        <v>2</v>
      </c>
      <c r="AR26" s="330">
        <v>1.9560185185185184E-3</v>
      </c>
      <c r="AS26" s="331">
        <v>8</v>
      </c>
      <c r="AT26" s="76">
        <v>2</v>
      </c>
      <c r="AU26" s="305">
        <f t="shared" ref="AU26:AU28" si="35">F26+J26+N26+S26+W26+AA26+AE26+AI26+AM26+AQ26+AT26</f>
        <v>23</v>
      </c>
      <c r="AV26" s="368" t="s">
        <v>35</v>
      </c>
      <c r="AX26" s="105">
        <v>0.51736111111111105</v>
      </c>
      <c r="AY26" s="88">
        <v>0.64722222222222225</v>
      </c>
      <c r="AZ26" s="296">
        <f t="shared" ref="AZ26:AZ28" si="36">AY26-AX26</f>
        <v>0.1298611111111112</v>
      </c>
      <c r="BA26" s="98"/>
      <c r="BB26" s="297">
        <f t="shared" ref="BB26:BB28" si="37">AZ26-BA26</f>
        <v>0.1298611111111112</v>
      </c>
    </row>
    <row r="27" spans="1:57" s="60" customFormat="1" ht="18">
      <c r="A27" s="162" t="s">
        <v>133</v>
      </c>
      <c r="B27" s="243">
        <v>0.52777777777777779</v>
      </c>
      <c r="C27" s="88">
        <v>0.53680555555555554</v>
      </c>
      <c r="D27" s="6">
        <f t="shared" si="25"/>
        <v>9.0277777777777457E-3</v>
      </c>
      <c r="E27" s="359">
        <v>0</v>
      </c>
      <c r="F27" s="155">
        <v>4</v>
      </c>
      <c r="G27" s="90">
        <v>4.409722222222222E-3</v>
      </c>
      <c r="H27" s="158">
        <v>3</v>
      </c>
      <c r="I27" s="6">
        <f t="shared" si="26"/>
        <v>5.1041666666666666E-3</v>
      </c>
      <c r="J27" s="362">
        <v>4</v>
      </c>
      <c r="K27" s="293">
        <v>2.0550925925925927E-3</v>
      </c>
      <c r="L27" s="89">
        <v>0</v>
      </c>
      <c r="M27" s="121">
        <f t="shared" si="27"/>
        <v>2.0550925925925927E-3</v>
      </c>
      <c r="N27" s="101">
        <v>4</v>
      </c>
      <c r="O27" s="105">
        <v>0.55763888888888891</v>
      </c>
      <c r="P27" s="105">
        <v>0.57638888888888895</v>
      </c>
      <c r="Q27" s="6">
        <f t="shared" si="28"/>
        <v>1.8750000000000044E-2</v>
      </c>
      <c r="R27" s="337">
        <v>5</v>
      </c>
      <c r="S27" s="155">
        <v>3</v>
      </c>
      <c r="T27" s="90">
        <v>4.1782407407407402E-3</v>
      </c>
      <c r="U27" s="158">
        <v>11</v>
      </c>
      <c r="V27" s="6">
        <f t="shared" si="29"/>
        <v>6.7245370370370367E-3</v>
      </c>
      <c r="W27" s="362">
        <v>4</v>
      </c>
      <c r="X27" s="293">
        <v>8.3229166666666683E-4</v>
      </c>
      <c r="Y27" s="89">
        <v>0</v>
      </c>
      <c r="Z27" s="121">
        <f t="shared" si="30"/>
        <v>8.3229166666666683E-4</v>
      </c>
      <c r="AA27" s="101">
        <v>3</v>
      </c>
      <c r="AB27" s="320">
        <v>2.2229166666666669E-3</v>
      </c>
      <c r="AC27" s="158">
        <v>6</v>
      </c>
      <c r="AD27" s="293">
        <f t="shared" si="31"/>
        <v>3.6118055555555556E-3</v>
      </c>
      <c r="AE27" s="155">
        <v>4</v>
      </c>
      <c r="AF27" s="293">
        <v>2.9343749999999999E-3</v>
      </c>
      <c r="AG27" s="158">
        <v>0</v>
      </c>
      <c r="AH27" s="121">
        <f t="shared" si="32"/>
        <v>2.9343749999999999E-3</v>
      </c>
      <c r="AI27" s="155">
        <v>2</v>
      </c>
      <c r="AJ27" s="293">
        <v>3.8932870370370371E-3</v>
      </c>
      <c r="AK27" s="158">
        <v>0</v>
      </c>
      <c r="AL27" s="121">
        <f t="shared" si="33"/>
        <v>3.8932870370370371E-3</v>
      </c>
      <c r="AM27" s="155">
        <v>4</v>
      </c>
      <c r="AN27" s="293">
        <v>3.6092592592592587E-3</v>
      </c>
      <c r="AO27" s="158">
        <v>0</v>
      </c>
      <c r="AP27" s="121">
        <f t="shared" si="34"/>
        <v>3.6092592592592587E-3</v>
      </c>
      <c r="AQ27" s="155">
        <v>4</v>
      </c>
      <c r="AR27" s="330">
        <v>2.1527777777777778E-3</v>
      </c>
      <c r="AS27" s="331">
        <v>8</v>
      </c>
      <c r="AT27" s="76">
        <v>3</v>
      </c>
      <c r="AU27" s="305">
        <f t="shared" si="35"/>
        <v>39</v>
      </c>
      <c r="AV27" s="369" t="s">
        <v>236</v>
      </c>
      <c r="AX27" s="105">
        <v>0.52777777777777779</v>
      </c>
      <c r="AY27" s="88">
        <v>0.66388888888888886</v>
      </c>
      <c r="AZ27" s="296">
        <f t="shared" si="36"/>
        <v>0.13611111111111107</v>
      </c>
      <c r="BA27" s="98"/>
      <c r="BB27" s="297">
        <f t="shared" si="37"/>
        <v>0.13611111111111107</v>
      </c>
    </row>
    <row r="28" spans="1:57" s="61" customFormat="1" ht="19.95" customHeight="1" thickBot="1">
      <c r="A28" s="163" t="s">
        <v>74</v>
      </c>
      <c r="B28" s="244">
        <v>0.53819444444444442</v>
      </c>
      <c r="C28" s="107">
        <v>0.55208333333333337</v>
      </c>
      <c r="D28" s="92">
        <f t="shared" ref="D28" si="38">C28-B28</f>
        <v>1.3888888888888951E-2</v>
      </c>
      <c r="E28" s="360">
        <v>2</v>
      </c>
      <c r="F28" s="102">
        <v>2</v>
      </c>
      <c r="G28" s="91">
        <v>4.155092592592593E-3</v>
      </c>
      <c r="H28" s="108">
        <v>0</v>
      </c>
      <c r="I28" s="92">
        <f t="shared" si="26"/>
        <v>4.155092592592593E-3</v>
      </c>
      <c r="J28" s="329">
        <v>3</v>
      </c>
      <c r="K28" s="294">
        <v>1.3267361111111112E-3</v>
      </c>
      <c r="L28" s="108">
        <v>0</v>
      </c>
      <c r="M28" s="295">
        <f t="shared" si="27"/>
        <v>1.3267361111111112E-3</v>
      </c>
      <c r="N28" s="102">
        <v>1</v>
      </c>
      <c r="O28" s="106">
        <v>0.57222222222222219</v>
      </c>
      <c r="P28" s="113">
        <v>0.58472222222222225</v>
      </c>
      <c r="Q28" s="92">
        <f t="shared" si="28"/>
        <v>1.2500000000000067E-2</v>
      </c>
      <c r="R28" s="360">
        <v>5</v>
      </c>
      <c r="S28" s="102">
        <v>1</v>
      </c>
      <c r="T28" s="91">
        <v>3.37962962962963E-3</v>
      </c>
      <c r="U28" s="108">
        <v>5</v>
      </c>
      <c r="V28" s="92">
        <f t="shared" si="29"/>
        <v>4.5370370370370373E-3</v>
      </c>
      <c r="W28" s="329">
        <v>3</v>
      </c>
      <c r="X28" s="294">
        <v>3.9282407407407408E-4</v>
      </c>
      <c r="Y28" s="108">
        <v>0</v>
      </c>
      <c r="Z28" s="295">
        <f t="shared" si="30"/>
        <v>3.9282407407407408E-4</v>
      </c>
      <c r="AA28" s="102">
        <v>1</v>
      </c>
      <c r="AB28" s="321">
        <v>1.4879629629629629E-3</v>
      </c>
      <c r="AC28" s="108">
        <v>0</v>
      </c>
      <c r="AD28" s="294">
        <f t="shared" si="31"/>
        <v>1.4879629629629629E-3</v>
      </c>
      <c r="AE28" s="102">
        <v>2</v>
      </c>
      <c r="AF28" s="294">
        <v>2.5444444444444447E-3</v>
      </c>
      <c r="AG28" s="108">
        <v>0</v>
      </c>
      <c r="AH28" s="295">
        <f t="shared" si="32"/>
        <v>2.5444444444444447E-3</v>
      </c>
      <c r="AI28" s="100">
        <v>1</v>
      </c>
      <c r="AJ28" s="294">
        <v>1.6655092592592592E-3</v>
      </c>
      <c r="AK28" s="108">
        <v>0</v>
      </c>
      <c r="AL28" s="295">
        <f t="shared" si="33"/>
        <v>1.6655092592592592E-3</v>
      </c>
      <c r="AM28" s="100">
        <v>1</v>
      </c>
      <c r="AN28" s="294">
        <v>2.6729166666666668E-3</v>
      </c>
      <c r="AO28" s="108">
        <v>0</v>
      </c>
      <c r="AP28" s="295">
        <f t="shared" si="34"/>
        <v>2.6729166666666668E-3</v>
      </c>
      <c r="AQ28" s="100">
        <v>1</v>
      </c>
      <c r="AR28" s="332">
        <v>2.4537037037037036E-3</v>
      </c>
      <c r="AS28" s="333">
        <v>9</v>
      </c>
      <c r="AT28" s="77">
        <v>1</v>
      </c>
      <c r="AU28" s="306">
        <f t="shared" si="35"/>
        <v>17</v>
      </c>
      <c r="AV28" s="370" t="s">
        <v>34</v>
      </c>
      <c r="AX28" s="106">
        <v>0.53819444444444442</v>
      </c>
      <c r="AY28" s="107">
        <v>0.66875000000000007</v>
      </c>
      <c r="AZ28" s="298">
        <f t="shared" si="36"/>
        <v>0.13055555555555565</v>
      </c>
      <c r="BA28" s="114"/>
      <c r="BB28" s="299">
        <f t="shared" si="37"/>
        <v>0.13055555555555565</v>
      </c>
    </row>
    <row r="29" spans="1:57" s="60" customFormat="1" ht="19.95" customHeight="1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 s="171"/>
      <c r="BC29" s="171"/>
      <c r="BD29" s="175"/>
      <c r="BE29" s="175"/>
    </row>
    <row r="30" spans="1:57" s="60" customFormat="1" ht="19.9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 s="71"/>
      <c r="BC30" s="72"/>
      <c r="BD30" s="73"/>
      <c r="BE30" s="82"/>
    </row>
    <row r="31" spans="1:57">
      <c r="B31" t="s">
        <v>18</v>
      </c>
      <c r="F31" t="s">
        <v>19</v>
      </c>
    </row>
  </sheetData>
  <mergeCells count="43">
    <mergeCell ref="BA22:BB22"/>
    <mergeCell ref="AR23:AT23"/>
    <mergeCell ref="O11:S11"/>
    <mergeCell ref="O23:S23"/>
    <mergeCell ref="AY11:AY12"/>
    <mergeCell ref="AZ11:AZ12"/>
    <mergeCell ref="AU23:AU24"/>
    <mergeCell ref="AN11:AQ11"/>
    <mergeCell ref="AJ23:AM23"/>
    <mergeCell ref="AN23:AQ23"/>
    <mergeCell ref="AV23:AV24"/>
    <mergeCell ref="BA11:BA12"/>
    <mergeCell ref="BB11:BB12"/>
    <mergeCell ref="AR11:AT11"/>
    <mergeCell ref="A23:A24"/>
    <mergeCell ref="B23:F23"/>
    <mergeCell ref="G23:J23"/>
    <mergeCell ref="K23:N23"/>
    <mergeCell ref="BB23:BB24"/>
    <mergeCell ref="T23:W23"/>
    <mergeCell ref="X23:AA23"/>
    <mergeCell ref="AB23:AE23"/>
    <mergeCell ref="AF23:AI23"/>
    <mergeCell ref="AX23:AX24"/>
    <mergeCell ref="AY23:AY24"/>
    <mergeCell ref="AZ23:AZ24"/>
    <mergeCell ref="BA23:BA24"/>
    <mergeCell ref="B1:K1"/>
    <mergeCell ref="B3:E3"/>
    <mergeCell ref="BA10:BB10"/>
    <mergeCell ref="AF11:AI11"/>
    <mergeCell ref="X11:AA11"/>
    <mergeCell ref="AB11:AE11"/>
    <mergeCell ref="AJ11:AM11"/>
    <mergeCell ref="AU11:AU12"/>
    <mergeCell ref="AV11:AV12"/>
    <mergeCell ref="A9:B9"/>
    <mergeCell ref="AX11:AX12"/>
    <mergeCell ref="A11:A12"/>
    <mergeCell ref="B11:F11"/>
    <mergeCell ref="G11:J11"/>
    <mergeCell ref="T11:W11"/>
    <mergeCell ref="K11:N11"/>
  </mergeCells>
  <pageMargins left="0.27559055118110237" right="0.27559055118110237" top="0.39370078740157483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P34"/>
  <sheetViews>
    <sheetView zoomScale="80" zoomScaleNormal="80" workbookViewId="0">
      <pane xSplit="1" topLeftCell="B1" activePane="topRight" state="frozen"/>
      <selection pane="topRight" activeCell="E24" sqref="E24"/>
    </sheetView>
  </sheetViews>
  <sheetFormatPr defaultRowHeight="14.4"/>
  <cols>
    <col min="1" max="1" width="40.33203125" customWidth="1"/>
    <col min="2" max="2" width="8.88671875" customWidth="1"/>
    <col min="3" max="3" width="8.5546875" customWidth="1"/>
    <col min="4" max="4" width="7.88671875" customWidth="1"/>
    <col min="5" max="5" width="7.109375" customWidth="1"/>
    <col min="6" max="7" width="9.88671875" customWidth="1"/>
    <col min="8" max="8" width="10.77734375" customWidth="1"/>
    <col min="9" max="9" width="7.109375" customWidth="1"/>
    <col min="10" max="10" width="8" customWidth="1"/>
    <col min="11" max="11" width="10.5546875" customWidth="1"/>
    <col min="12" max="12" width="11.21875" customWidth="1"/>
    <col min="13" max="13" width="9.6640625" customWidth="1"/>
    <col min="14" max="14" width="9" customWidth="1"/>
    <col min="15" max="15" width="10.109375" customWidth="1"/>
    <col min="16" max="16" width="10.77734375" customWidth="1"/>
    <col min="17" max="17" width="7.6640625" customWidth="1"/>
    <col min="18" max="18" width="7.21875" customWidth="1"/>
    <col min="20" max="20" width="10.44140625" customWidth="1"/>
    <col min="21" max="21" width="9.109375" customWidth="1"/>
    <col min="22" max="22" width="8.77734375" customWidth="1"/>
    <col min="23" max="23" width="8.33203125" customWidth="1"/>
    <col min="24" max="24" width="7.88671875" customWidth="1"/>
    <col min="25" max="25" width="8.21875" bestFit="1" customWidth="1"/>
    <col min="26" max="26" width="8.21875" customWidth="1"/>
    <col min="27" max="27" width="9" bestFit="1" customWidth="1"/>
    <col min="28" max="28" width="7.77734375" customWidth="1"/>
    <col min="29" max="29" width="7.88671875" bestFit="1" customWidth="1"/>
    <col min="30" max="30" width="6.109375" bestFit="1" customWidth="1"/>
    <col min="31" max="31" width="8.44140625" customWidth="1"/>
    <col min="32" max="32" width="7.21875" customWidth="1"/>
    <col min="33" max="33" width="7.77734375" customWidth="1"/>
    <col min="34" max="34" width="7.44140625" customWidth="1"/>
    <col min="35" max="35" width="8.33203125" customWidth="1"/>
    <col min="36" max="36" width="8" customWidth="1"/>
    <col min="37" max="37" width="9.44140625" customWidth="1"/>
    <col min="38" max="38" width="10.109375" customWidth="1"/>
    <col min="39" max="39" width="9.33203125" customWidth="1"/>
    <col min="40" max="40" width="8" customWidth="1"/>
    <col min="41" max="41" width="8.77734375" customWidth="1"/>
    <col min="42" max="42" width="6.6640625" customWidth="1"/>
    <col min="43" max="43" width="8.109375" customWidth="1"/>
    <col min="44" max="44" width="8" customWidth="1"/>
    <col min="46" max="46" width="8" customWidth="1"/>
    <col min="47" max="47" width="8.109375" customWidth="1"/>
    <col min="48" max="48" width="9" customWidth="1"/>
    <col min="49" max="49" width="6.109375" bestFit="1" customWidth="1"/>
    <col min="50" max="50" width="8" customWidth="1"/>
    <col min="51" max="51" width="7.5546875" customWidth="1"/>
    <col min="52" max="52" width="8.33203125" customWidth="1"/>
    <col min="53" max="53" width="7.44140625" customWidth="1"/>
    <col min="54" max="54" width="6.109375" customWidth="1"/>
    <col min="55" max="55" width="7.88671875" customWidth="1"/>
    <col min="56" max="56" width="7.5546875" customWidth="1"/>
    <col min="57" max="57" width="7.44140625" customWidth="1"/>
    <col min="58" max="58" width="7.21875" customWidth="1"/>
    <col min="59" max="59" width="8.109375" customWidth="1"/>
    <col min="60" max="60" width="5.77734375" bestFit="1" customWidth="1"/>
    <col min="61" max="61" width="6.33203125" customWidth="1"/>
    <col min="62" max="62" width="10.5546875" customWidth="1"/>
    <col min="63" max="63" width="10.88671875" customWidth="1"/>
    <col min="64" max="64" width="10.88671875" bestFit="1" customWidth="1"/>
    <col min="65" max="65" width="11.21875" bestFit="1" customWidth="1"/>
    <col min="66" max="66" width="13" customWidth="1"/>
    <col min="67" max="67" width="8.109375" customWidth="1"/>
    <col min="68" max="68" width="11.21875" customWidth="1"/>
  </cols>
  <sheetData>
    <row r="1" spans="1:68" s="47" customFormat="1" ht="104.4" customHeight="1"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</row>
    <row r="2" spans="1:68" s="25" customFormat="1" ht="32.4" customHeight="1">
      <c r="A2" s="63"/>
      <c r="B2" s="63"/>
      <c r="C2" s="63"/>
      <c r="D2" s="63"/>
      <c r="E2" s="63"/>
      <c r="F2" s="63"/>
      <c r="G2" s="63"/>
      <c r="AM2" s="462"/>
      <c r="AN2" s="462"/>
      <c r="AO2" s="462"/>
      <c r="AP2" s="462"/>
    </row>
    <row r="3" spans="1:68" ht="22.8">
      <c r="B3" s="445"/>
      <c r="C3" s="445"/>
      <c r="D3" s="445"/>
      <c r="E3" s="445"/>
      <c r="F3" s="37"/>
      <c r="G3" s="25"/>
      <c r="O3" s="186"/>
      <c r="AM3" s="164"/>
      <c r="AN3" s="164"/>
    </row>
    <row r="4" spans="1:68" ht="18">
      <c r="A4" s="128"/>
      <c r="B4" s="128"/>
      <c r="C4" s="128"/>
      <c r="D4" s="128"/>
      <c r="E4" s="128"/>
      <c r="F4" s="128"/>
      <c r="I4" s="8"/>
      <c r="O4" s="164"/>
      <c r="AM4" s="48"/>
      <c r="AN4" s="48"/>
    </row>
    <row r="5" spans="1:68" ht="18.600000000000001" thickBot="1">
      <c r="A5" s="128"/>
      <c r="B5" s="128"/>
      <c r="C5" s="128"/>
      <c r="D5" s="128"/>
      <c r="E5" s="128"/>
      <c r="F5" s="128"/>
      <c r="I5" s="8"/>
      <c r="O5" s="48"/>
      <c r="AM5" s="48"/>
      <c r="AN5" s="48"/>
    </row>
    <row r="6" spans="1:68" ht="28.8" thickBot="1">
      <c r="A6" s="480" t="s">
        <v>131</v>
      </c>
      <c r="B6" s="481"/>
      <c r="C6" s="214">
        <v>20</v>
      </c>
      <c r="E6" s="118" t="s">
        <v>69</v>
      </c>
      <c r="F6" s="7"/>
      <c r="G6" s="7"/>
      <c r="H6" s="7"/>
      <c r="I6" s="7"/>
      <c r="J6" s="7"/>
      <c r="K6" s="7"/>
      <c r="L6" s="7"/>
      <c r="M6" s="7"/>
      <c r="O6" s="48"/>
      <c r="V6" s="7"/>
      <c r="W6" s="7"/>
      <c r="X6" s="7"/>
      <c r="Y6" s="7"/>
      <c r="Z6" s="7"/>
      <c r="AA6" s="7"/>
      <c r="AB6" s="7"/>
      <c r="AK6" s="7"/>
      <c r="AL6" s="7"/>
      <c r="AM6" s="7"/>
      <c r="AN6" s="7"/>
      <c r="AS6" s="7"/>
      <c r="AT6" s="7"/>
      <c r="AU6" s="7"/>
      <c r="AV6" s="7"/>
      <c r="AW6" s="7"/>
      <c r="AX6" s="7"/>
      <c r="AY6" s="7"/>
      <c r="AZ6" s="7"/>
      <c r="BE6" s="7"/>
      <c r="BF6" s="7"/>
      <c r="BG6" s="7"/>
      <c r="BH6" s="7"/>
      <c r="BI6" s="7"/>
    </row>
    <row r="7" spans="1:68" ht="15" thickBot="1">
      <c r="A7" s="2"/>
      <c r="B7" s="2"/>
      <c r="BM7" s="471" t="s">
        <v>80</v>
      </c>
      <c r="BN7" s="471"/>
    </row>
    <row r="8" spans="1:68" s="13" customFormat="1" ht="34.799999999999997" customHeight="1">
      <c r="A8" s="448" t="s">
        <v>59</v>
      </c>
      <c r="B8" s="450" t="s">
        <v>121</v>
      </c>
      <c r="C8" s="451"/>
      <c r="D8" s="451"/>
      <c r="E8" s="452"/>
      <c r="F8" s="453" t="s">
        <v>79</v>
      </c>
      <c r="G8" s="454"/>
      <c r="H8" s="454"/>
      <c r="I8" s="454"/>
      <c r="J8" s="455"/>
      <c r="K8" s="508" t="s">
        <v>125</v>
      </c>
      <c r="L8" s="459"/>
      <c r="M8" s="459"/>
      <c r="N8" s="459"/>
      <c r="O8" s="450" t="s">
        <v>122</v>
      </c>
      <c r="P8" s="451"/>
      <c r="Q8" s="451"/>
      <c r="R8" s="452"/>
      <c r="S8" s="450" t="s">
        <v>126</v>
      </c>
      <c r="T8" s="451"/>
      <c r="U8" s="451"/>
      <c r="V8" s="451"/>
      <c r="W8" s="451"/>
      <c r="X8" s="473"/>
      <c r="Y8" s="513" t="s">
        <v>127</v>
      </c>
      <c r="Z8" s="451"/>
      <c r="AA8" s="451"/>
      <c r="AB8" s="452"/>
      <c r="AC8" s="450" t="s">
        <v>27</v>
      </c>
      <c r="AD8" s="451"/>
      <c r="AE8" s="451"/>
      <c r="AF8" s="452"/>
      <c r="AG8" s="450" t="s">
        <v>119</v>
      </c>
      <c r="AH8" s="451"/>
      <c r="AI8" s="451"/>
      <c r="AJ8" s="452"/>
      <c r="AK8" s="450" t="s">
        <v>128</v>
      </c>
      <c r="AL8" s="451"/>
      <c r="AM8" s="451"/>
      <c r="AN8" s="451"/>
      <c r="AO8" s="451"/>
      <c r="AP8" s="452"/>
      <c r="AQ8" s="450" t="s">
        <v>50</v>
      </c>
      <c r="AR8" s="451"/>
      <c r="AS8" s="451"/>
      <c r="AT8" s="452"/>
      <c r="AU8" s="450" t="s">
        <v>123</v>
      </c>
      <c r="AV8" s="451"/>
      <c r="AW8" s="451"/>
      <c r="AX8" s="452"/>
      <c r="AY8" s="450" t="s">
        <v>54</v>
      </c>
      <c r="AZ8" s="451"/>
      <c r="BA8" s="451"/>
      <c r="BB8" s="452"/>
      <c r="BC8" s="450" t="s">
        <v>51</v>
      </c>
      <c r="BD8" s="451"/>
      <c r="BE8" s="451"/>
      <c r="BF8" s="452"/>
      <c r="BG8" s="509" t="s">
        <v>11</v>
      </c>
      <c r="BH8" s="465" t="s">
        <v>12</v>
      </c>
      <c r="BJ8" s="482" t="s">
        <v>31</v>
      </c>
      <c r="BK8" s="482" t="s">
        <v>124</v>
      </c>
      <c r="BL8" s="482" t="s">
        <v>37</v>
      </c>
      <c r="BM8" s="482" t="s">
        <v>38</v>
      </c>
      <c r="BN8" s="482" t="s">
        <v>44</v>
      </c>
    </row>
    <row r="9" spans="1:68" s="13" customFormat="1" ht="33.6" customHeight="1">
      <c r="A9" s="449"/>
      <c r="B9" s="193" t="s">
        <v>13</v>
      </c>
      <c r="C9" s="109" t="s">
        <v>14</v>
      </c>
      <c r="D9" s="109" t="s">
        <v>15</v>
      </c>
      <c r="E9" s="94" t="s">
        <v>16</v>
      </c>
      <c r="F9" s="193" t="s">
        <v>31</v>
      </c>
      <c r="G9" s="109" t="s">
        <v>32</v>
      </c>
      <c r="H9" s="109" t="s">
        <v>13</v>
      </c>
      <c r="I9" s="168" t="s">
        <v>17</v>
      </c>
      <c r="J9" s="94" t="s">
        <v>16</v>
      </c>
      <c r="K9" s="193" t="s">
        <v>13</v>
      </c>
      <c r="L9" s="109" t="s">
        <v>14</v>
      </c>
      <c r="M9" s="109" t="s">
        <v>15</v>
      </c>
      <c r="N9" s="94" t="s">
        <v>16</v>
      </c>
      <c r="O9" s="193" t="s">
        <v>13</v>
      </c>
      <c r="P9" s="109" t="s">
        <v>14</v>
      </c>
      <c r="Q9" s="109" t="s">
        <v>15</v>
      </c>
      <c r="R9" s="94" t="s">
        <v>16</v>
      </c>
      <c r="S9" s="193" t="s">
        <v>31</v>
      </c>
      <c r="T9" s="109" t="s">
        <v>32</v>
      </c>
      <c r="U9" s="109" t="s">
        <v>33</v>
      </c>
      <c r="V9" s="109" t="s">
        <v>24</v>
      </c>
      <c r="W9" s="109" t="s">
        <v>15</v>
      </c>
      <c r="X9" s="94" t="s">
        <v>16</v>
      </c>
      <c r="Y9" s="193" t="s">
        <v>13</v>
      </c>
      <c r="Z9" s="109" t="s">
        <v>14</v>
      </c>
      <c r="AA9" s="109" t="s">
        <v>15</v>
      </c>
      <c r="AB9" s="94" t="s">
        <v>16</v>
      </c>
      <c r="AC9" s="193" t="s">
        <v>13</v>
      </c>
      <c r="AD9" s="109" t="s">
        <v>14</v>
      </c>
      <c r="AE9" s="109" t="s">
        <v>15</v>
      </c>
      <c r="AF9" s="94" t="s">
        <v>16</v>
      </c>
      <c r="AG9" s="193" t="s">
        <v>13</v>
      </c>
      <c r="AH9" s="109" t="s">
        <v>14</v>
      </c>
      <c r="AI9" s="109" t="s">
        <v>15</v>
      </c>
      <c r="AJ9" s="94" t="s">
        <v>16</v>
      </c>
      <c r="AK9" s="193" t="s">
        <v>31</v>
      </c>
      <c r="AL9" s="109" t="s">
        <v>32</v>
      </c>
      <c r="AM9" s="109" t="s">
        <v>33</v>
      </c>
      <c r="AN9" s="168" t="s">
        <v>24</v>
      </c>
      <c r="AO9" s="109" t="s">
        <v>15</v>
      </c>
      <c r="AP9" s="94" t="s">
        <v>16</v>
      </c>
      <c r="AQ9" s="193" t="s">
        <v>13</v>
      </c>
      <c r="AR9" s="109" t="s">
        <v>14</v>
      </c>
      <c r="AS9" s="109" t="s">
        <v>15</v>
      </c>
      <c r="AT9" s="94" t="s">
        <v>16</v>
      </c>
      <c r="AU9" s="193" t="s">
        <v>13</v>
      </c>
      <c r="AV9" s="109" t="s">
        <v>14</v>
      </c>
      <c r="AW9" s="109" t="s">
        <v>15</v>
      </c>
      <c r="AX9" s="94" t="s">
        <v>16</v>
      </c>
      <c r="AY9" s="193" t="s">
        <v>13</v>
      </c>
      <c r="AZ9" s="109" t="s">
        <v>14</v>
      </c>
      <c r="BA9" s="109" t="s">
        <v>15</v>
      </c>
      <c r="BB9" s="94" t="s">
        <v>16</v>
      </c>
      <c r="BC9" s="193" t="s">
        <v>13</v>
      </c>
      <c r="BD9" s="109" t="s">
        <v>14</v>
      </c>
      <c r="BE9" s="109" t="s">
        <v>15</v>
      </c>
      <c r="BF9" s="94" t="s">
        <v>16</v>
      </c>
      <c r="BG9" s="510"/>
      <c r="BH9" s="466"/>
      <c r="BJ9" s="483"/>
      <c r="BK9" s="483"/>
      <c r="BL9" s="483"/>
      <c r="BM9" s="483"/>
      <c r="BN9" s="483"/>
    </row>
    <row r="10" spans="1:68" s="61" customFormat="1" ht="17.399999999999999">
      <c r="A10" s="187" t="s">
        <v>110</v>
      </c>
      <c r="B10" s="169">
        <v>0</v>
      </c>
      <c r="C10" s="6">
        <v>0</v>
      </c>
      <c r="D10" s="6">
        <f>B10+C10</f>
        <v>0</v>
      </c>
      <c r="E10" s="76"/>
      <c r="F10" s="105">
        <v>0.50416666666666665</v>
      </c>
      <c r="G10" s="88">
        <v>0.51597222222222217</v>
      </c>
      <c r="H10" s="6">
        <f t="shared" ref="H10:H12" si="0">G10-F10</f>
        <v>1.1805555555555514E-2</v>
      </c>
      <c r="I10" s="62"/>
      <c r="J10" s="78"/>
      <c r="K10" s="169">
        <v>0</v>
      </c>
      <c r="L10" s="6">
        <v>0</v>
      </c>
      <c r="M10" s="6">
        <f t="shared" ref="M10:M12" si="1">K10+L10</f>
        <v>0</v>
      </c>
      <c r="N10" s="76"/>
      <c r="O10" s="169">
        <v>0</v>
      </c>
      <c r="P10" s="6">
        <v>0</v>
      </c>
      <c r="Q10" s="6">
        <f t="shared" ref="Q10:Q12" si="2">O10+P10</f>
        <v>0</v>
      </c>
      <c r="R10" s="76"/>
      <c r="S10" s="105">
        <v>0.57847222222222217</v>
      </c>
      <c r="T10" s="88">
        <v>0.625</v>
      </c>
      <c r="U10" s="88">
        <f>T10-S10</f>
        <v>4.6527777777777835E-2</v>
      </c>
      <c r="V10" s="6">
        <v>1.0416666666666666E-2</v>
      </c>
      <c r="W10" s="116">
        <f>U10+V10</f>
        <v>5.6944444444444499E-2</v>
      </c>
      <c r="X10" s="97"/>
      <c r="Y10" s="169">
        <v>0</v>
      </c>
      <c r="Z10" s="6">
        <v>0</v>
      </c>
      <c r="AA10" s="6">
        <f t="shared" ref="AA10:AA12" si="3">Y10+Z10</f>
        <v>0</v>
      </c>
      <c r="AB10" s="76"/>
      <c r="AC10" s="169">
        <v>0</v>
      </c>
      <c r="AD10" s="6">
        <v>0</v>
      </c>
      <c r="AE10" s="6">
        <f t="shared" ref="AE10:AE12" si="4">AC10+AD10</f>
        <v>0</v>
      </c>
      <c r="AF10" s="76"/>
      <c r="AG10" s="169">
        <v>0</v>
      </c>
      <c r="AH10" s="6">
        <v>0</v>
      </c>
      <c r="AI10" s="6">
        <f t="shared" ref="AI10:AI12" si="5">AG10+AH10</f>
        <v>0</v>
      </c>
      <c r="AJ10" s="76"/>
      <c r="AK10" s="105">
        <v>0.53541666666666665</v>
      </c>
      <c r="AL10" s="93">
        <v>0.57152777777777775</v>
      </c>
      <c r="AM10" s="88">
        <f t="shared" ref="AM10:AM11" si="6">AL10-AK10</f>
        <v>3.6111111111111094E-2</v>
      </c>
      <c r="AN10" s="6">
        <v>2.0833333333333333E-3</v>
      </c>
      <c r="AO10" s="98">
        <f>AM10+AN10</f>
        <v>3.8194444444444427E-2</v>
      </c>
      <c r="AP10" s="78"/>
      <c r="AQ10" s="169">
        <v>0</v>
      </c>
      <c r="AR10" s="6">
        <v>0</v>
      </c>
      <c r="AS10" s="6">
        <f t="shared" ref="AS10:AS12" si="7">AQ10+AR10</f>
        <v>0</v>
      </c>
      <c r="AT10" s="76"/>
      <c r="AU10" s="169">
        <v>0</v>
      </c>
      <c r="AV10" s="6">
        <v>0</v>
      </c>
      <c r="AW10" s="6">
        <f t="shared" ref="AW10:AW12" si="8">AU10+AV10</f>
        <v>0</v>
      </c>
      <c r="AX10" s="76"/>
      <c r="AY10" s="169">
        <v>0</v>
      </c>
      <c r="AZ10" s="6">
        <v>0</v>
      </c>
      <c r="BA10" s="6">
        <f t="shared" ref="BA10:BA12" si="9">AY10+AZ10</f>
        <v>0</v>
      </c>
      <c r="BB10" s="95"/>
      <c r="BC10" s="169">
        <v>0</v>
      </c>
      <c r="BD10" s="6">
        <v>0</v>
      </c>
      <c r="BE10" s="6">
        <f t="shared" ref="BE10:BE12" si="10">BC10+BD10</f>
        <v>0</v>
      </c>
      <c r="BF10" s="76"/>
      <c r="BG10" s="184">
        <f>E10+J10+N10+R10+X10+AB10+AF10+AJ10+AP10+AT10+BB10+BF10</f>
        <v>0</v>
      </c>
      <c r="BH10" s="111"/>
      <c r="BJ10" s="88">
        <v>0.46875</v>
      </c>
      <c r="BK10" s="88">
        <v>0.65486111111111112</v>
      </c>
      <c r="BL10" s="88">
        <f>BK10-BJ10</f>
        <v>0.18611111111111112</v>
      </c>
      <c r="BM10" s="88">
        <v>1.3194444444444444E-2</v>
      </c>
      <c r="BN10" s="115">
        <f>BL10-BM10</f>
        <v>0.17291666666666666</v>
      </c>
    </row>
    <row r="11" spans="1:68" s="61" customFormat="1" ht="17.399999999999999">
      <c r="A11" s="187" t="s">
        <v>75</v>
      </c>
      <c r="B11" s="169">
        <v>0</v>
      </c>
      <c r="C11" s="6">
        <v>0</v>
      </c>
      <c r="D11" s="6">
        <f t="shared" ref="D11:D12" si="11">B11+C11</f>
        <v>0</v>
      </c>
      <c r="E11" s="76"/>
      <c r="F11" s="105">
        <v>0.52638888888888891</v>
      </c>
      <c r="G11" s="88">
        <v>0.56527777777777777</v>
      </c>
      <c r="H11" s="6">
        <f t="shared" si="0"/>
        <v>3.8888888888888862E-2</v>
      </c>
      <c r="I11" s="62"/>
      <c r="J11" s="78"/>
      <c r="K11" s="169">
        <v>0</v>
      </c>
      <c r="L11" s="6">
        <v>0</v>
      </c>
      <c r="M11" s="6">
        <f t="shared" si="1"/>
        <v>0</v>
      </c>
      <c r="N11" s="76"/>
      <c r="O11" s="169">
        <v>0</v>
      </c>
      <c r="P11" s="6">
        <v>0</v>
      </c>
      <c r="Q11" s="6">
        <f t="shared" si="2"/>
        <v>0</v>
      </c>
      <c r="R11" s="76"/>
      <c r="S11" s="105">
        <v>0.58750000000000002</v>
      </c>
      <c r="T11" s="88">
        <v>0.61249999999999993</v>
      </c>
      <c r="U11" s="88">
        <f t="shared" ref="U11:U12" si="12">T11-S11</f>
        <v>2.4999999999999911E-2</v>
      </c>
      <c r="V11" s="6">
        <v>0</v>
      </c>
      <c r="W11" s="116">
        <f t="shared" ref="W11:W12" si="13">U11+V11</f>
        <v>2.4999999999999911E-2</v>
      </c>
      <c r="X11" s="78"/>
      <c r="Y11" s="169">
        <v>0</v>
      </c>
      <c r="Z11" s="6">
        <v>0</v>
      </c>
      <c r="AA11" s="6">
        <f t="shared" si="3"/>
        <v>0</v>
      </c>
      <c r="AB11" s="76"/>
      <c r="AC11" s="169">
        <v>0</v>
      </c>
      <c r="AD11" s="6">
        <v>0</v>
      </c>
      <c r="AE11" s="6">
        <f t="shared" si="4"/>
        <v>0</v>
      </c>
      <c r="AF11" s="76"/>
      <c r="AG11" s="169">
        <v>0</v>
      </c>
      <c r="AH11" s="6">
        <v>0</v>
      </c>
      <c r="AI11" s="6">
        <f t="shared" si="5"/>
        <v>0</v>
      </c>
      <c r="AJ11" s="76"/>
      <c r="AK11" s="105">
        <v>0.58333333333333337</v>
      </c>
      <c r="AL11" s="93">
        <v>0.625</v>
      </c>
      <c r="AM11" s="88">
        <f t="shared" si="6"/>
        <v>4.166666666666663E-2</v>
      </c>
      <c r="AN11" s="6">
        <v>4.1666666666666666E-3</v>
      </c>
      <c r="AO11" s="98">
        <f t="shared" ref="AO11:AO12" si="14">AM11+AN11</f>
        <v>4.5833333333333295E-2</v>
      </c>
      <c r="AP11" s="78"/>
      <c r="AQ11" s="169">
        <v>0</v>
      </c>
      <c r="AR11" s="6">
        <v>0</v>
      </c>
      <c r="AS11" s="6">
        <f t="shared" si="7"/>
        <v>0</v>
      </c>
      <c r="AT11" s="76"/>
      <c r="AU11" s="169">
        <v>0</v>
      </c>
      <c r="AV11" s="6">
        <v>0</v>
      </c>
      <c r="AW11" s="6">
        <f t="shared" si="8"/>
        <v>0</v>
      </c>
      <c r="AX11" s="76"/>
      <c r="AY11" s="169">
        <v>0</v>
      </c>
      <c r="AZ11" s="6">
        <v>0</v>
      </c>
      <c r="BA11" s="6">
        <f t="shared" si="9"/>
        <v>0</v>
      </c>
      <c r="BB11" s="96"/>
      <c r="BC11" s="169">
        <v>0</v>
      </c>
      <c r="BD11" s="6">
        <v>0</v>
      </c>
      <c r="BE11" s="6">
        <f t="shared" si="10"/>
        <v>0</v>
      </c>
      <c r="BF11" s="76"/>
      <c r="BG11" s="184">
        <f t="shared" ref="BG11:BG12" si="15">E11+J11+N11+R11+X11+AB11+AF11+AJ11+AP11+AT11+BB11+BF11</f>
        <v>0</v>
      </c>
      <c r="BH11" s="111"/>
      <c r="BJ11" s="88">
        <v>0.47916666666666669</v>
      </c>
      <c r="BK11" s="88">
        <v>0.78819444444444453</v>
      </c>
      <c r="BL11" s="88">
        <f>BK11-BJ11</f>
        <v>0.30902777777777785</v>
      </c>
      <c r="BM11" s="88">
        <v>7.013888888888889E-2</v>
      </c>
      <c r="BN11" s="115">
        <f t="shared" ref="BN11:BN12" si="16">BL11-BM11</f>
        <v>0.23888888888888896</v>
      </c>
    </row>
    <row r="12" spans="1:68" s="60" customFormat="1" ht="18" thickBot="1">
      <c r="A12" s="188" t="s">
        <v>73</v>
      </c>
      <c r="B12" s="170">
        <v>0</v>
      </c>
      <c r="C12" s="92">
        <v>0</v>
      </c>
      <c r="D12" s="92">
        <f t="shared" si="11"/>
        <v>0</v>
      </c>
      <c r="E12" s="77"/>
      <c r="F12" s="106">
        <v>0.53263888888888888</v>
      </c>
      <c r="G12" s="107">
        <v>0.54375000000000007</v>
      </c>
      <c r="H12" s="92">
        <f t="shared" si="0"/>
        <v>1.1111111111111183E-2</v>
      </c>
      <c r="I12" s="79"/>
      <c r="J12" s="80"/>
      <c r="K12" s="170">
        <v>0</v>
      </c>
      <c r="L12" s="92">
        <v>0</v>
      </c>
      <c r="M12" s="92">
        <f t="shared" si="1"/>
        <v>0</v>
      </c>
      <c r="N12" s="77"/>
      <c r="O12" s="170">
        <v>0</v>
      </c>
      <c r="P12" s="92">
        <v>0</v>
      </c>
      <c r="Q12" s="92">
        <f t="shared" si="2"/>
        <v>0</v>
      </c>
      <c r="R12" s="77"/>
      <c r="S12" s="106">
        <v>0.59722222222222221</v>
      </c>
      <c r="T12" s="107">
        <v>0.63194444444444442</v>
      </c>
      <c r="U12" s="107">
        <f t="shared" si="12"/>
        <v>3.472222222222221E-2</v>
      </c>
      <c r="V12" s="92">
        <v>0</v>
      </c>
      <c r="W12" s="117">
        <f t="shared" si="13"/>
        <v>3.472222222222221E-2</v>
      </c>
      <c r="X12" s="80"/>
      <c r="Y12" s="170">
        <v>0</v>
      </c>
      <c r="Z12" s="92">
        <v>0</v>
      </c>
      <c r="AA12" s="92">
        <f t="shared" si="3"/>
        <v>0</v>
      </c>
      <c r="AB12" s="77"/>
      <c r="AC12" s="170">
        <v>0</v>
      </c>
      <c r="AD12" s="92">
        <v>0</v>
      </c>
      <c r="AE12" s="92">
        <f t="shared" si="4"/>
        <v>0</v>
      </c>
      <c r="AF12" s="77"/>
      <c r="AG12" s="170">
        <v>0</v>
      </c>
      <c r="AH12" s="92">
        <v>0</v>
      </c>
      <c r="AI12" s="92">
        <f t="shared" si="5"/>
        <v>0</v>
      </c>
      <c r="AJ12" s="77"/>
      <c r="AK12" s="106">
        <v>0.5625</v>
      </c>
      <c r="AL12" s="113">
        <v>0.58958333333333335</v>
      </c>
      <c r="AM12" s="107">
        <f t="shared" ref="AM12" si="17">AL12-AK12</f>
        <v>2.7083333333333348E-2</v>
      </c>
      <c r="AN12" s="92">
        <v>2.0833333333333333E-3</v>
      </c>
      <c r="AO12" s="114">
        <f t="shared" si="14"/>
        <v>2.9166666666666681E-2</v>
      </c>
      <c r="AP12" s="80"/>
      <c r="AQ12" s="170">
        <v>0</v>
      </c>
      <c r="AR12" s="92">
        <v>0</v>
      </c>
      <c r="AS12" s="92">
        <f t="shared" si="7"/>
        <v>0</v>
      </c>
      <c r="AT12" s="77"/>
      <c r="AU12" s="170">
        <v>0</v>
      </c>
      <c r="AV12" s="92">
        <v>0</v>
      </c>
      <c r="AW12" s="92">
        <f t="shared" si="8"/>
        <v>0</v>
      </c>
      <c r="AX12" s="77"/>
      <c r="AY12" s="170">
        <v>0</v>
      </c>
      <c r="AZ12" s="92">
        <v>0</v>
      </c>
      <c r="BA12" s="92">
        <f t="shared" si="9"/>
        <v>0</v>
      </c>
      <c r="BB12" s="100"/>
      <c r="BC12" s="170">
        <v>0</v>
      </c>
      <c r="BD12" s="92">
        <v>0</v>
      </c>
      <c r="BE12" s="92">
        <f t="shared" si="10"/>
        <v>0</v>
      </c>
      <c r="BF12" s="77"/>
      <c r="BG12" s="185">
        <f t="shared" si="15"/>
        <v>0</v>
      </c>
      <c r="BH12" s="112"/>
      <c r="BJ12" s="88">
        <v>0.48958333333333331</v>
      </c>
      <c r="BK12" s="88">
        <v>0.68402777777777779</v>
      </c>
      <c r="BL12" s="88">
        <f>BK12-BJ12</f>
        <v>0.19444444444444448</v>
      </c>
      <c r="BM12" s="88">
        <v>1.7361111111111112E-2</v>
      </c>
      <c r="BN12" s="103">
        <f t="shared" si="16"/>
        <v>0.17708333333333337</v>
      </c>
    </row>
    <row r="13" spans="1:68" s="60" customFormat="1" ht="12.6" customHeight="1">
      <c r="A13" s="189"/>
      <c r="B13" s="48"/>
      <c r="C13" s="48"/>
      <c r="D13" s="48"/>
      <c r="E13" s="67"/>
      <c r="F13" s="171"/>
      <c r="G13" s="171"/>
      <c r="H13" s="48"/>
      <c r="I13" s="81"/>
      <c r="J13" s="70"/>
      <c r="K13" s="48"/>
      <c r="L13" s="48"/>
      <c r="M13" s="48"/>
      <c r="N13" s="67"/>
      <c r="O13" s="48"/>
      <c r="P13" s="48"/>
      <c r="Q13" s="48"/>
      <c r="R13" s="67"/>
      <c r="S13" s="171"/>
      <c r="T13" s="171"/>
      <c r="U13" s="171"/>
      <c r="V13" s="48"/>
      <c r="W13" s="190"/>
      <c r="X13" s="70"/>
      <c r="Y13" s="48"/>
      <c r="Z13" s="48"/>
      <c r="AA13" s="48"/>
      <c r="AB13" s="67"/>
      <c r="AC13" s="48"/>
      <c r="AD13" s="48"/>
      <c r="AE13" s="48"/>
      <c r="AF13" s="67"/>
      <c r="AG13" s="48"/>
      <c r="AH13" s="48"/>
      <c r="AI13" s="48"/>
      <c r="AJ13" s="67"/>
      <c r="AK13" s="171"/>
      <c r="AL13" s="176"/>
      <c r="AM13" s="171"/>
      <c r="AN13" s="48"/>
      <c r="AO13" s="172"/>
      <c r="AP13" s="70"/>
      <c r="AQ13" s="48"/>
      <c r="AR13" s="48"/>
      <c r="AS13" s="48"/>
      <c r="AT13" s="67"/>
      <c r="AU13" s="48"/>
      <c r="AV13" s="48"/>
      <c r="AW13" s="48"/>
      <c r="AX13" s="67"/>
      <c r="AY13" s="48"/>
      <c r="AZ13" s="48"/>
      <c r="BA13" s="48"/>
      <c r="BB13" s="173"/>
      <c r="BC13" s="48"/>
      <c r="BD13" s="48"/>
      <c r="BE13" s="48"/>
      <c r="BF13" s="67"/>
      <c r="BG13" s="191"/>
      <c r="BH13" s="174"/>
      <c r="BL13" s="171"/>
      <c r="BM13" s="171"/>
      <c r="BN13" s="171"/>
      <c r="BO13" s="171"/>
      <c r="BP13" s="192"/>
    </row>
    <row r="14" spans="1:68" ht="24" customHeight="1">
      <c r="A14" s="7"/>
      <c r="B14" s="7"/>
      <c r="C14" s="7"/>
      <c r="E14" s="118" t="s">
        <v>71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L14" s="7"/>
      <c r="BN14" s="1"/>
    </row>
    <row r="15" spans="1:68" ht="11.4" customHeight="1" thickBot="1">
      <c r="A15" s="2"/>
      <c r="B15" s="2"/>
      <c r="BN15" s="1"/>
      <c r="BO15" s="472" t="s">
        <v>80</v>
      </c>
      <c r="BP15" s="472"/>
    </row>
    <row r="16" spans="1:68" s="13" customFormat="1" ht="34.799999999999997" customHeight="1">
      <c r="A16" s="456" t="s">
        <v>61</v>
      </c>
      <c r="B16" s="459" t="s">
        <v>121</v>
      </c>
      <c r="C16" s="459"/>
      <c r="D16" s="459"/>
      <c r="E16" s="459"/>
      <c r="F16" s="458" t="s">
        <v>79</v>
      </c>
      <c r="G16" s="458"/>
      <c r="H16" s="458"/>
      <c r="I16" s="458"/>
      <c r="J16" s="458"/>
      <c r="K16" s="508" t="s">
        <v>125</v>
      </c>
      <c r="L16" s="459"/>
      <c r="M16" s="459"/>
      <c r="N16" s="459"/>
      <c r="O16" s="459" t="s">
        <v>122</v>
      </c>
      <c r="P16" s="459"/>
      <c r="Q16" s="459"/>
      <c r="R16" s="459"/>
      <c r="S16" s="459" t="s">
        <v>126</v>
      </c>
      <c r="T16" s="459"/>
      <c r="U16" s="459"/>
      <c r="V16" s="459"/>
      <c r="W16" s="459"/>
      <c r="X16" s="460"/>
      <c r="Y16" s="508" t="s">
        <v>127</v>
      </c>
      <c r="Z16" s="459"/>
      <c r="AA16" s="459"/>
      <c r="AB16" s="459"/>
      <c r="AC16" s="459" t="s">
        <v>27</v>
      </c>
      <c r="AD16" s="459"/>
      <c r="AE16" s="459"/>
      <c r="AF16" s="459"/>
      <c r="AG16" s="459" t="s">
        <v>119</v>
      </c>
      <c r="AH16" s="459"/>
      <c r="AI16" s="459"/>
      <c r="AJ16" s="459"/>
      <c r="AK16" s="459" t="s">
        <v>128</v>
      </c>
      <c r="AL16" s="459"/>
      <c r="AM16" s="459"/>
      <c r="AN16" s="459"/>
      <c r="AO16" s="459"/>
      <c r="AP16" s="459"/>
      <c r="AQ16" s="459" t="s">
        <v>50</v>
      </c>
      <c r="AR16" s="459"/>
      <c r="AS16" s="459"/>
      <c r="AT16" s="459"/>
      <c r="AU16" s="459" t="s">
        <v>123</v>
      </c>
      <c r="AV16" s="459"/>
      <c r="AW16" s="459"/>
      <c r="AX16" s="459"/>
      <c r="AY16" s="459" t="s">
        <v>54</v>
      </c>
      <c r="AZ16" s="459"/>
      <c r="BA16" s="459"/>
      <c r="BB16" s="459"/>
      <c r="BC16" s="459" t="s">
        <v>51</v>
      </c>
      <c r="BD16" s="459"/>
      <c r="BE16" s="459"/>
      <c r="BF16" s="459"/>
      <c r="BG16" s="511" t="s">
        <v>11</v>
      </c>
      <c r="BH16" s="467" t="s">
        <v>12</v>
      </c>
      <c r="BJ16" s="482" t="s">
        <v>31</v>
      </c>
      <c r="BK16" s="482" t="s">
        <v>124</v>
      </c>
      <c r="BL16" s="482" t="s">
        <v>37</v>
      </c>
      <c r="BM16" s="482" t="s">
        <v>38</v>
      </c>
      <c r="BN16" s="482" t="s">
        <v>44</v>
      </c>
    </row>
    <row r="17" spans="1:68" s="13" customFormat="1" ht="40.200000000000003" customHeight="1">
      <c r="A17" s="457"/>
      <c r="B17" s="109" t="s">
        <v>13</v>
      </c>
      <c r="C17" s="109" t="s">
        <v>14</v>
      </c>
      <c r="D17" s="109" t="s">
        <v>15</v>
      </c>
      <c r="E17" s="109" t="s">
        <v>16</v>
      </c>
      <c r="F17" s="109" t="s">
        <v>31</v>
      </c>
      <c r="G17" s="109" t="s">
        <v>32</v>
      </c>
      <c r="H17" s="109" t="s">
        <v>13</v>
      </c>
      <c r="I17" s="109" t="s">
        <v>17</v>
      </c>
      <c r="J17" s="109" t="s">
        <v>16</v>
      </c>
      <c r="K17" s="109" t="s">
        <v>13</v>
      </c>
      <c r="L17" s="109" t="s">
        <v>14</v>
      </c>
      <c r="M17" s="109" t="s">
        <v>15</v>
      </c>
      <c r="N17" s="109" t="s">
        <v>16</v>
      </c>
      <c r="O17" s="109" t="s">
        <v>13</v>
      </c>
      <c r="P17" s="109" t="s">
        <v>14</v>
      </c>
      <c r="Q17" s="109" t="s">
        <v>15</v>
      </c>
      <c r="R17" s="109" t="s">
        <v>16</v>
      </c>
      <c r="S17" s="109" t="s">
        <v>31</v>
      </c>
      <c r="T17" s="109" t="s">
        <v>32</v>
      </c>
      <c r="U17" s="109" t="s">
        <v>33</v>
      </c>
      <c r="V17" s="109" t="s">
        <v>24</v>
      </c>
      <c r="W17" s="109" t="s">
        <v>15</v>
      </c>
      <c r="X17" s="109" t="s">
        <v>16</v>
      </c>
      <c r="Y17" s="109" t="s">
        <v>13</v>
      </c>
      <c r="Z17" s="109" t="s">
        <v>14</v>
      </c>
      <c r="AA17" s="109" t="s">
        <v>15</v>
      </c>
      <c r="AB17" s="109" t="s">
        <v>16</v>
      </c>
      <c r="AC17" s="109" t="s">
        <v>13</v>
      </c>
      <c r="AD17" s="109" t="s">
        <v>14</v>
      </c>
      <c r="AE17" s="109" t="s">
        <v>15</v>
      </c>
      <c r="AF17" s="109" t="s">
        <v>16</v>
      </c>
      <c r="AG17" s="109" t="s">
        <v>13</v>
      </c>
      <c r="AH17" s="109" t="s">
        <v>14</v>
      </c>
      <c r="AI17" s="109" t="s">
        <v>15</v>
      </c>
      <c r="AJ17" s="109" t="s">
        <v>16</v>
      </c>
      <c r="AK17" s="109" t="s">
        <v>31</v>
      </c>
      <c r="AL17" s="109" t="s">
        <v>32</v>
      </c>
      <c r="AM17" s="109" t="s">
        <v>33</v>
      </c>
      <c r="AN17" s="109" t="s">
        <v>24</v>
      </c>
      <c r="AO17" s="109" t="s">
        <v>15</v>
      </c>
      <c r="AP17" s="109" t="s">
        <v>16</v>
      </c>
      <c r="AQ17" s="109" t="s">
        <v>13</v>
      </c>
      <c r="AR17" s="109" t="s">
        <v>14</v>
      </c>
      <c r="AS17" s="109" t="s">
        <v>15</v>
      </c>
      <c r="AT17" s="109" t="s">
        <v>16</v>
      </c>
      <c r="AU17" s="109" t="s">
        <v>13</v>
      </c>
      <c r="AV17" s="109" t="s">
        <v>14</v>
      </c>
      <c r="AW17" s="109" t="s">
        <v>15</v>
      </c>
      <c r="AX17" s="109" t="s">
        <v>16</v>
      </c>
      <c r="AY17" s="109" t="s">
        <v>13</v>
      </c>
      <c r="AZ17" s="109" t="s">
        <v>14</v>
      </c>
      <c r="BA17" s="109" t="s">
        <v>15</v>
      </c>
      <c r="BB17" s="109" t="s">
        <v>16</v>
      </c>
      <c r="BC17" s="109" t="s">
        <v>13</v>
      </c>
      <c r="BD17" s="109" t="s">
        <v>14</v>
      </c>
      <c r="BE17" s="109" t="s">
        <v>15</v>
      </c>
      <c r="BF17" s="109" t="s">
        <v>16</v>
      </c>
      <c r="BG17" s="512"/>
      <c r="BH17" s="468"/>
      <c r="BJ17" s="483"/>
      <c r="BK17" s="483"/>
      <c r="BL17" s="483"/>
      <c r="BM17" s="483"/>
      <c r="BN17" s="483"/>
    </row>
    <row r="18" spans="1:68" s="61" customFormat="1" ht="17.399999999999999">
      <c r="A18" s="187" t="s">
        <v>114</v>
      </c>
      <c r="B18" s="6">
        <v>0</v>
      </c>
      <c r="C18" s="6">
        <v>0</v>
      </c>
      <c r="D18" s="6">
        <f t="shared" ref="D18:D22" si="18">B18+C18</f>
        <v>0</v>
      </c>
      <c r="E18" s="194"/>
      <c r="F18" s="88">
        <v>0.50416666666666665</v>
      </c>
      <c r="G18" s="88">
        <v>0.51597222222222217</v>
      </c>
      <c r="H18" s="6">
        <f t="shared" ref="H18:H20" si="19">G18-F18</f>
        <v>1.1805555555555514E-2</v>
      </c>
      <c r="I18" s="62"/>
      <c r="J18" s="195"/>
      <c r="K18" s="6">
        <v>0</v>
      </c>
      <c r="L18" s="6">
        <v>0</v>
      </c>
      <c r="M18" s="6">
        <f t="shared" ref="M18:M20" si="20">K18+L18</f>
        <v>0</v>
      </c>
      <c r="N18" s="194"/>
      <c r="O18" s="6">
        <v>0</v>
      </c>
      <c r="P18" s="6">
        <v>0</v>
      </c>
      <c r="Q18" s="6">
        <f t="shared" ref="Q18:Q20" si="21">O18+P18</f>
        <v>0</v>
      </c>
      <c r="R18" s="194"/>
      <c r="S18" s="88">
        <v>0.57847222222222217</v>
      </c>
      <c r="T18" s="88">
        <v>0.625</v>
      </c>
      <c r="U18" s="88">
        <f>T18-S18</f>
        <v>4.6527777777777835E-2</v>
      </c>
      <c r="V18" s="6">
        <v>1.0416666666666666E-2</v>
      </c>
      <c r="W18" s="116">
        <f>U18+V18</f>
        <v>5.6944444444444499E-2</v>
      </c>
      <c r="X18" s="196"/>
      <c r="Y18" s="6">
        <v>0</v>
      </c>
      <c r="Z18" s="6">
        <v>0</v>
      </c>
      <c r="AA18" s="6">
        <f t="shared" ref="AA18:AA20" si="22">Y18+Z18</f>
        <v>0</v>
      </c>
      <c r="AB18" s="194"/>
      <c r="AC18" s="6">
        <v>0</v>
      </c>
      <c r="AD18" s="6">
        <v>0</v>
      </c>
      <c r="AE18" s="6">
        <f t="shared" ref="AE18:AE20" si="23">AC18+AD18</f>
        <v>0</v>
      </c>
      <c r="AF18" s="194"/>
      <c r="AG18" s="6">
        <v>0</v>
      </c>
      <c r="AH18" s="6">
        <v>0</v>
      </c>
      <c r="AI18" s="6">
        <f t="shared" ref="AI18:AI20" si="24">AG18+AH18</f>
        <v>0</v>
      </c>
      <c r="AJ18" s="194"/>
      <c r="AK18" s="88">
        <v>0.53541666666666665</v>
      </c>
      <c r="AL18" s="93">
        <v>0.57152777777777775</v>
      </c>
      <c r="AM18" s="88">
        <f t="shared" ref="AM18:AM20" si="25">AL18-AK18</f>
        <v>3.6111111111111094E-2</v>
      </c>
      <c r="AN18" s="6">
        <v>2.0833333333333333E-3</v>
      </c>
      <c r="AO18" s="98">
        <f>AM18+AN18</f>
        <v>3.8194444444444427E-2</v>
      </c>
      <c r="AP18" s="195"/>
      <c r="AQ18" s="6">
        <v>0</v>
      </c>
      <c r="AR18" s="6">
        <v>0</v>
      </c>
      <c r="AS18" s="6">
        <f t="shared" ref="AS18:AS20" si="26">AQ18+AR18</f>
        <v>0</v>
      </c>
      <c r="AT18" s="194"/>
      <c r="AU18" s="6">
        <v>0</v>
      </c>
      <c r="AV18" s="6">
        <v>0</v>
      </c>
      <c r="AW18" s="6">
        <f t="shared" ref="AW18:AW20" si="27">AU18+AV18</f>
        <v>0</v>
      </c>
      <c r="AX18" s="194"/>
      <c r="AY18" s="6">
        <v>0</v>
      </c>
      <c r="AZ18" s="6">
        <v>0</v>
      </c>
      <c r="BA18" s="6">
        <f t="shared" ref="BA18:BA20" si="28">AY18+AZ18</f>
        <v>0</v>
      </c>
      <c r="BB18" s="197"/>
      <c r="BC18" s="6">
        <v>0</v>
      </c>
      <c r="BD18" s="6">
        <v>0</v>
      </c>
      <c r="BE18" s="6">
        <f t="shared" ref="BE18:BE20" si="29">BC18+BD18</f>
        <v>0</v>
      </c>
      <c r="BF18" s="194"/>
      <c r="BG18" s="198">
        <f>E18+J18+N18+R18+X18+AB18+AF18+AJ18+AP18+AT18+BB18+BF18</f>
        <v>0</v>
      </c>
      <c r="BH18" s="178"/>
      <c r="BJ18" s="88">
        <v>0.46875</v>
      </c>
      <c r="BK18" s="88">
        <v>0.65486111111111112</v>
      </c>
      <c r="BL18" s="88">
        <f>BK18-BJ18</f>
        <v>0.18611111111111112</v>
      </c>
      <c r="BM18" s="88">
        <v>1.3194444444444444E-2</v>
      </c>
      <c r="BN18" s="115">
        <f>BL18-BM18</f>
        <v>0.17291666666666666</v>
      </c>
    </row>
    <row r="19" spans="1:68" s="61" customFormat="1" ht="17.399999999999999">
      <c r="A19" s="187" t="s">
        <v>113</v>
      </c>
      <c r="B19" s="6">
        <v>4.1666666666666699E-2</v>
      </c>
      <c r="C19" s="6">
        <v>4.1666666666666699E-2</v>
      </c>
      <c r="D19" s="6">
        <f t="shared" si="18"/>
        <v>8.3333333333333398E-2</v>
      </c>
      <c r="E19" s="194"/>
      <c r="F19" s="88">
        <v>0.52638888888888891</v>
      </c>
      <c r="G19" s="88">
        <v>0.56527777777777777</v>
      </c>
      <c r="H19" s="6">
        <f t="shared" si="19"/>
        <v>3.8888888888888862E-2</v>
      </c>
      <c r="I19" s="88"/>
      <c r="J19" s="88"/>
      <c r="K19" s="6">
        <v>0</v>
      </c>
      <c r="L19" s="6">
        <v>0</v>
      </c>
      <c r="M19" s="6">
        <f t="shared" si="20"/>
        <v>0</v>
      </c>
      <c r="N19" s="194"/>
      <c r="O19" s="6">
        <v>0</v>
      </c>
      <c r="P19" s="6">
        <v>0</v>
      </c>
      <c r="Q19" s="6">
        <f t="shared" si="21"/>
        <v>0</v>
      </c>
      <c r="R19" s="194"/>
      <c r="S19" s="88">
        <v>0.58750000000000002</v>
      </c>
      <c r="T19" s="88">
        <v>0.61249999999999993</v>
      </c>
      <c r="U19" s="88">
        <f t="shared" ref="U19:U20" si="30">T19-S19</f>
        <v>2.4999999999999911E-2</v>
      </c>
      <c r="V19" s="6">
        <v>0</v>
      </c>
      <c r="W19" s="116">
        <f t="shared" ref="W19:W20" si="31">U19+V19</f>
        <v>2.4999999999999911E-2</v>
      </c>
      <c r="X19" s="195"/>
      <c r="Y19" s="6">
        <v>0</v>
      </c>
      <c r="Z19" s="6">
        <v>0</v>
      </c>
      <c r="AA19" s="6">
        <f t="shared" si="22"/>
        <v>0</v>
      </c>
      <c r="AB19" s="194"/>
      <c r="AC19" s="6">
        <v>0</v>
      </c>
      <c r="AD19" s="6">
        <v>0</v>
      </c>
      <c r="AE19" s="6">
        <f t="shared" si="23"/>
        <v>0</v>
      </c>
      <c r="AF19" s="194"/>
      <c r="AG19" s="6">
        <v>0</v>
      </c>
      <c r="AH19" s="6">
        <v>0</v>
      </c>
      <c r="AI19" s="6">
        <f t="shared" si="24"/>
        <v>0</v>
      </c>
      <c r="AJ19" s="194"/>
      <c r="AK19" s="88">
        <v>0.58333333333333337</v>
      </c>
      <c r="AL19" s="93">
        <v>0.625</v>
      </c>
      <c r="AM19" s="88">
        <f t="shared" si="25"/>
        <v>4.166666666666663E-2</v>
      </c>
      <c r="AN19" s="6">
        <v>4.1666666666666666E-3</v>
      </c>
      <c r="AO19" s="98">
        <f t="shared" ref="AO19:AO20" si="32">AM19+AN19</f>
        <v>4.5833333333333295E-2</v>
      </c>
      <c r="AP19" s="195"/>
      <c r="AQ19" s="6">
        <v>0</v>
      </c>
      <c r="AR19" s="6">
        <v>0</v>
      </c>
      <c r="AS19" s="6">
        <f t="shared" si="26"/>
        <v>0</v>
      </c>
      <c r="AT19" s="194"/>
      <c r="AU19" s="6">
        <v>0</v>
      </c>
      <c r="AV19" s="6">
        <v>0</v>
      </c>
      <c r="AW19" s="6">
        <f t="shared" si="27"/>
        <v>0</v>
      </c>
      <c r="AX19" s="194"/>
      <c r="AY19" s="6">
        <v>0</v>
      </c>
      <c r="AZ19" s="6">
        <v>0</v>
      </c>
      <c r="BA19" s="6">
        <f t="shared" si="28"/>
        <v>0</v>
      </c>
      <c r="BB19" s="199"/>
      <c r="BC19" s="6">
        <v>0</v>
      </c>
      <c r="BD19" s="6">
        <v>0</v>
      </c>
      <c r="BE19" s="6">
        <f t="shared" si="29"/>
        <v>0</v>
      </c>
      <c r="BF19" s="194"/>
      <c r="BG19" s="198">
        <f t="shared" ref="BG19:BG20" si="33">E19+J19+N19+R19+X19+AB19+AF19+AJ19+AP19+AT19+BB19+BF19</f>
        <v>0</v>
      </c>
      <c r="BH19" s="178"/>
      <c r="BJ19" s="88">
        <v>0.47916666666666669</v>
      </c>
      <c r="BK19" s="88">
        <v>0.78819444444444453</v>
      </c>
      <c r="BL19" s="88">
        <f>BK19-BJ19</f>
        <v>0.30902777777777785</v>
      </c>
      <c r="BM19" s="88">
        <v>7.013888888888889E-2</v>
      </c>
      <c r="BN19" s="115">
        <f t="shared" ref="BN19:BN20" si="34">BL19-BM19</f>
        <v>0.23888888888888896</v>
      </c>
    </row>
    <row r="20" spans="1:68" s="60" customFormat="1" ht="17.399999999999999">
      <c r="A20" s="187" t="s">
        <v>112</v>
      </c>
      <c r="B20" s="6">
        <v>8.3333333333333301E-2</v>
      </c>
      <c r="C20" s="6">
        <v>8.3333333333333301E-2</v>
      </c>
      <c r="D20" s="6">
        <f t="shared" si="18"/>
        <v>0.1666666666666666</v>
      </c>
      <c r="E20" s="194"/>
      <c r="F20" s="88">
        <v>0.53263888888888888</v>
      </c>
      <c r="G20" s="88">
        <v>0.54375000000000007</v>
      </c>
      <c r="H20" s="6">
        <f t="shared" si="19"/>
        <v>1.1111111111111183E-2</v>
      </c>
      <c r="I20" s="88"/>
      <c r="J20" s="88"/>
      <c r="K20" s="6">
        <v>0</v>
      </c>
      <c r="L20" s="6">
        <v>0</v>
      </c>
      <c r="M20" s="6">
        <f t="shared" si="20"/>
        <v>0</v>
      </c>
      <c r="N20" s="194"/>
      <c r="O20" s="6">
        <v>0</v>
      </c>
      <c r="P20" s="6">
        <v>0</v>
      </c>
      <c r="Q20" s="6">
        <f t="shared" si="21"/>
        <v>0</v>
      </c>
      <c r="R20" s="194"/>
      <c r="S20" s="88">
        <v>0.59722222222222221</v>
      </c>
      <c r="T20" s="88">
        <v>0.63194444444444442</v>
      </c>
      <c r="U20" s="88">
        <f t="shared" si="30"/>
        <v>3.472222222222221E-2</v>
      </c>
      <c r="V20" s="6">
        <v>0</v>
      </c>
      <c r="W20" s="116">
        <f t="shared" si="31"/>
        <v>3.472222222222221E-2</v>
      </c>
      <c r="X20" s="195"/>
      <c r="Y20" s="6">
        <v>0</v>
      </c>
      <c r="Z20" s="6">
        <v>0</v>
      </c>
      <c r="AA20" s="6">
        <f t="shared" si="22"/>
        <v>0</v>
      </c>
      <c r="AB20" s="194"/>
      <c r="AC20" s="6">
        <v>0</v>
      </c>
      <c r="AD20" s="6">
        <v>0</v>
      </c>
      <c r="AE20" s="6">
        <f t="shared" si="23"/>
        <v>0</v>
      </c>
      <c r="AF20" s="194"/>
      <c r="AG20" s="6">
        <v>0</v>
      </c>
      <c r="AH20" s="6">
        <v>0</v>
      </c>
      <c r="AI20" s="6">
        <f t="shared" si="24"/>
        <v>0</v>
      </c>
      <c r="AJ20" s="194"/>
      <c r="AK20" s="88">
        <v>0.5625</v>
      </c>
      <c r="AL20" s="93">
        <v>0.58958333333333335</v>
      </c>
      <c r="AM20" s="88">
        <f t="shared" si="25"/>
        <v>2.7083333333333348E-2</v>
      </c>
      <c r="AN20" s="6">
        <v>2.0833333333333333E-3</v>
      </c>
      <c r="AO20" s="98">
        <f t="shared" si="32"/>
        <v>2.9166666666666681E-2</v>
      </c>
      <c r="AP20" s="195"/>
      <c r="AQ20" s="6">
        <v>0</v>
      </c>
      <c r="AR20" s="6">
        <v>0</v>
      </c>
      <c r="AS20" s="6">
        <f t="shared" si="26"/>
        <v>0</v>
      </c>
      <c r="AT20" s="194"/>
      <c r="AU20" s="6">
        <v>0</v>
      </c>
      <c r="AV20" s="6">
        <v>0</v>
      </c>
      <c r="AW20" s="6">
        <f t="shared" si="27"/>
        <v>0</v>
      </c>
      <c r="AX20" s="194"/>
      <c r="AY20" s="6">
        <v>0</v>
      </c>
      <c r="AZ20" s="6">
        <v>0</v>
      </c>
      <c r="BA20" s="6">
        <f t="shared" si="28"/>
        <v>0</v>
      </c>
      <c r="BB20" s="199"/>
      <c r="BC20" s="6">
        <v>0</v>
      </c>
      <c r="BD20" s="6">
        <v>0</v>
      </c>
      <c r="BE20" s="6">
        <f t="shared" si="29"/>
        <v>0</v>
      </c>
      <c r="BF20" s="194"/>
      <c r="BG20" s="198">
        <f t="shared" si="33"/>
        <v>0</v>
      </c>
      <c r="BH20" s="178"/>
      <c r="BJ20" s="88">
        <v>0.48958333333333331</v>
      </c>
      <c r="BK20" s="88">
        <v>0.68402777777777779</v>
      </c>
      <c r="BL20" s="88">
        <f>BK20-BJ20</f>
        <v>0.19444444444444448</v>
      </c>
      <c r="BM20" s="88">
        <v>1.7361111111111112E-2</v>
      </c>
      <c r="BN20" s="103">
        <f t="shared" si="34"/>
        <v>0.17708333333333337</v>
      </c>
    </row>
    <row r="21" spans="1:68" s="60" customFormat="1" ht="17.399999999999999">
      <c r="A21" s="187" t="s">
        <v>110</v>
      </c>
      <c r="B21" s="6">
        <v>0.125</v>
      </c>
      <c r="C21" s="6">
        <v>0.125</v>
      </c>
      <c r="D21" s="6">
        <f t="shared" si="18"/>
        <v>0.25</v>
      </c>
      <c r="E21" s="194"/>
      <c r="F21" s="88">
        <v>0.53263888888888888</v>
      </c>
      <c r="G21" s="88">
        <v>0.54375000000000007</v>
      </c>
      <c r="H21" s="6">
        <f t="shared" ref="H21:H22" si="35">G21-F21</f>
        <v>1.1111111111111183E-2</v>
      </c>
      <c r="I21" s="88"/>
      <c r="J21" s="88"/>
      <c r="K21" s="6">
        <v>0</v>
      </c>
      <c r="L21" s="6">
        <v>0</v>
      </c>
      <c r="M21" s="6">
        <f t="shared" ref="M21:M22" si="36">K21+L21</f>
        <v>0</v>
      </c>
      <c r="N21" s="194"/>
      <c r="O21" s="6">
        <v>0</v>
      </c>
      <c r="P21" s="6">
        <v>0</v>
      </c>
      <c r="Q21" s="6">
        <f t="shared" ref="Q21:Q22" si="37">O21+P21</f>
        <v>0</v>
      </c>
      <c r="R21" s="194"/>
      <c r="S21" s="88">
        <v>0.59722222222222221</v>
      </c>
      <c r="T21" s="88">
        <v>0.63194444444444442</v>
      </c>
      <c r="U21" s="88">
        <f t="shared" ref="U21:U22" si="38">T21-S21</f>
        <v>3.472222222222221E-2</v>
      </c>
      <c r="V21" s="6">
        <v>4.1666666666666699E-2</v>
      </c>
      <c r="W21" s="116">
        <f t="shared" ref="W21:W22" si="39">U21+V21</f>
        <v>7.6388888888888909E-2</v>
      </c>
      <c r="X21" s="195"/>
      <c r="Y21" s="6">
        <v>0</v>
      </c>
      <c r="Z21" s="6">
        <v>0</v>
      </c>
      <c r="AA21" s="6">
        <f t="shared" ref="AA21:AA22" si="40">Y21+Z21</f>
        <v>0</v>
      </c>
      <c r="AB21" s="194"/>
      <c r="AC21" s="6">
        <v>0</v>
      </c>
      <c r="AD21" s="6">
        <v>0</v>
      </c>
      <c r="AE21" s="6">
        <f t="shared" ref="AE21:AE22" si="41">AC21+AD21</f>
        <v>0</v>
      </c>
      <c r="AF21" s="194"/>
      <c r="AG21" s="6">
        <v>0</v>
      </c>
      <c r="AH21" s="6">
        <v>0</v>
      </c>
      <c r="AI21" s="6">
        <f t="shared" ref="AI21:AI22" si="42">AG21+AH21</f>
        <v>0</v>
      </c>
      <c r="AJ21" s="194"/>
      <c r="AK21" s="88">
        <v>0.5625</v>
      </c>
      <c r="AL21" s="93">
        <v>0.58958333333333335</v>
      </c>
      <c r="AM21" s="88">
        <f t="shared" ref="AM21:AM22" si="43">AL21-AK21</f>
        <v>2.7083333333333348E-2</v>
      </c>
      <c r="AN21" s="6">
        <v>4.3749999999999997E-2</v>
      </c>
      <c r="AO21" s="98">
        <f t="shared" ref="AO21:AO22" si="44">AM21+AN21</f>
        <v>7.0833333333333345E-2</v>
      </c>
      <c r="AP21" s="195"/>
      <c r="AQ21" s="6">
        <v>0</v>
      </c>
      <c r="AR21" s="6">
        <v>0</v>
      </c>
      <c r="AS21" s="6">
        <f t="shared" ref="AS21:AS22" si="45">AQ21+AR21</f>
        <v>0</v>
      </c>
      <c r="AT21" s="194"/>
      <c r="AU21" s="6">
        <v>0</v>
      </c>
      <c r="AV21" s="6">
        <v>0</v>
      </c>
      <c r="AW21" s="6">
        <f t="shared" ref="AW21:AW22" si="46">AU21+AV21</f>
        <v>0</v>
      </c>
      <c r="AX21" s="194"/>
      <c r="AY21" s="6">
        <v>0</v>
      </c>
      <c r="AZ21" s="6">
        <v>0</v>
      </c>
      <c r="BA21" s="6">
        <f t="shared" ref="BA21:BA22" si="47">AY21+AZ21</f>
        <v>0</v>
      </c>
      <c r="BB21" s="199"/>
      <c r="BC21" s="6">
        <v>0</v>
      </c>
      <c r="BD21" s="6">
        <v>0</v>
      </c>
      <c r="BE21" s="6">
        <f t="shared" ref="BE21:BE22" si="48">BC21+BD21</f>
        <v>0</v>
      </c>
      <c r="BF21" s="194"/>
      <c r="BG21" s="198">
        <f t="shared" ref="BG21:BG22" si="49">E21+J21+N21+R21+X21+AB21+AF21+AJ21+AP21+AT21+BB21+BF21</f>
        <v>0</v>
      </c>
      <c r="BH21" s="178"/>
      <c r="BJ21" s="171"/>
      <c r="BK21" s="171"/>
      <c r="BL21" s="171"/>
      <c r="BM21" s="171"/>
      <c r="BN21" s="192"/>
    </row>
    <row r="22" spans="1:68" s="60" customFormat="1" ht="18" thickBot="1">
      <c r="A22" s="200" t="s">
        <v>73</v>
      </c>
      <c r="B22" s="92">
        <v>0.16666666666666699</v>
      </c>
      <c r="C22" s="92">
        <v>0.16666666666666699</v>
      </c>
      <c r="D22" s="92">
        <f t="shared" si="18"/>
        <v>0.33333333333333398</v>
      </c>
      <c r="E22" s="201"/>
      <c r="F22" s="107">
        <v>0.53263888888888888</v>
      </c>
      <c r="G22" s="107">
        <v>0.54375000000000007</v>
      </c>
      <c r="H22" s="92">
        <f t="shared" si="35"/>
        <v>1.1111111111111183E-2</v>
      </c>
      <c r="I22" s="107"/>
      <c r="J22" s="107"/>
      <c r="K22" s="92">
        <v>0</v>
      </c>
      <c r="L22" s="92">
        <v>0</v>
      </c>
      <c r="M22" s="92">
        <f t="shared" si="36"/>
        <v>0</v>
      </c>
      <c r="N22" s="202"/>
      <c r="O22" s="92">
        <v>0</v>
      </c>
      <c r="P22" s="92">
        <v>0</v>
      </c>
      <c r="Q22" s="92">
        <f t="shared" si="37"/>
        <v>0</v>
      </c>
      <c r="R22" s="202"/>
      <c r="S22" s="107">
        <v>0.59722222222222221</v>
      </c>
      <c r="T22" s="107">
        <v>0.63194444444444442</v>
      </c>
      <c r="U22" s="107">
        <f t="shared" si="38"/>
        <v>3.472222222222221E-2</v>
      </c>
      <c r="V22" s="92">
        <v>8.3333333333333301E-2</v>
      </c>
      <c r="W22" s="117">
        <f t="shared" si="39"/>
        <v>0.11805555555555551</v>
      </c>
      <c r="X22" s="203"/>
      <c r="Y22" s="92">
        <v>0</v>
      </c>
      <c r="Z22" s="92">
        <v>0</v>
      </c>
      <c r="AA22" s="92">
        <f t="shared" si="40"/>
        <v>0</v>
      </c>
      <c r="AB22" s="202"/>
      <c r="AC22" s="92">
        <v>0</v>
      </c>
      <c r="AD22" s="92">
        <v>0</v>
      </c>
      <c r="AE22" s="92">
        <f t="shared" si="41"/>
        <v>0</v>
      </c>
      <c r="AF22" s="202"/>
      <c r="AG22" s="92">
        <v>0</v>
      </c>
      <c r="AH22" s="92">
        <v>0</v>
      </c>
      <c r="AI22" s="92">
        <f t="shared" si="42"/>
        <v>0</v>
      </c>
      <c r="AJ22" s="202"/>
      <c r="AK22" s="107">
        <v>0.5625</v>
      </c>
      <c r="AL22" s="113">
        <v>0.58958333333333335</v>
      </c>
      <c r="AM22" s="107">
        <f t="shared" si="43"/>
        <v>2.7083333333333348E-2</v>
      </c>
      <c r="AN22" s="92">
        <v>8.5416666666666696E-2</v>
      </c>
      <c r="AO22" s="114">
        <f t="shared" si="44"/>
        <v>0.11250000000000004</v>
      </c>
      <c r="AP22" s="203"/>
      <c r="AQ22" s="92">
        <v>0</v>
      </c>
      <c r="AR22" s="92">
        <v>0</v>
      </c>
      <c r="AS22" s="92">
        <f t="shared" si="45"/>
        <v>0</v>
      </c>
      <c r="AT22" s="202"/>
      <c r="AU22" s="92">
        <v>0</v>
      </c>
      <c r="AV22" s="92">
        <v>0</v>
      </c>
      <c r="AW22" s="92">
        <f t="shared" si="46"/>
        <v>0</v>
      </c>
      <c r="AX22" s="202"/>
      <c r="AY22" s="92">
        <v>0</v>
      </c>
      <c r="AZ22" s="92">
        <v>0</v>
      </c>
      <c r="BA22" s="92">
        <f t="shared" si="47"/>
        <v>0</v>
      </c>
      <c r="BB22" s="182"/>
      <c r="BC22" s="92">
        <v>0</v>
      </c>
      <c r="BD22" s="92">
        <v>0</v>
      </c>
      <c r="BE22" s="92">
        <f t="shared" si="48"/>
        <v>0</v>
      </c>
      <c r="BF22" s="202"/>
      <c r="BG22" s="204">
        <f t="shared" si="49"/>
        <v>0</v>
      </c>
      <c r="BH22" s="183"/>
      <c r="BJ22" s="171"/>
      <c r="BK22" s="171"/>
      <c r="BL22" s="171"/>
      <c r="BM22" s="171"/>
      <c r="BN22" s="192"/>
    </row>
    <row r="23" spans="1:68" s="60" customFormat="1" ht="15.6" customHeight="1">
      <c r="A23" s="56"/>
      <c r="B23" s="66"/>
      <c r="C23" s="66"/>
      <c r="D23" s="66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L23" s="71"/>
      <c r="BM23" s="71"/>
      <c r="BN23" s="72"/>
      <c r="BO23" s="73"/>
      <c r="BP23" s="82"/>
    </row>
    <row r="24" spans="1:68" ht="23.4" customHeight="1">
      <c r="A24" s="7"/>
      <c r="B24" s="7"/>
      <c r="C24" s="7"/>
      <c r="E24" s="118" t="s">
        <v>72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L24" s="7"/>
      <c r="BN24" s="1"/>
    </row>
    <row r="25" spans="1:68" ht="15" thickBot="1">
      <c r="A25" s="2"/>
      <c r="B25" s="2"/>
      <c r="BN25" s="1"/>
      <c r="BO25" s="472" t="s">
        <v>80</v>
      </c>
      <c r="BP25" s="472"/>
    </row>
    <row r="26" spans="1:68" s="13" customFormat="1" ht="35.4" customHeight="1">
      <c r="A26" s="448" t="s">
        <v>62</v>
      </c>
      <c r="B26" s="450" t="s">
        <v>121</v>
      </c>
      <c r="C26" s="451"/>
      <c r="D26" s="451"/>
      <c r="E26" s="452"/>
      <c r="F26" s="453" t="s">
        <v>79</v>
      </c>
      <c r="G26" s="454"/>
      <c r="H26" s="454"/>
      <c r="I26" s="454"/>
      <c r="J26" s="455"/>
      <c r="K26" s="508" t="s">
        <v>125</v>
      </c>
      <c r="L26" s="459"/>
      <c r="M26" s="459"/>
      <c r="N26" s="459"/>
      <c r="O26" s="450" t="s">
        <v>122</v>
      </c>
      <c r="P26" s="451"/>
      <c r="Q26" s="451"/>
      <c r="R26" s="452"/>
      <c r="S26" s="450" t="s">
        <v>126</v>
      </c>
      <c r="T26" s="451"/>
      <c r="U26" s="451"/>
      <c r="V26" s="451"/>
      <c r="W26" s="451"/>
      <c r="X26" s="473"/>
      <c r="Y26" s="513" t="s">
        <v>127</v>
      </c>
      <c r="Z26" s="451"/>
      <c r="AA26" s="451"/>
      <c r="AB26" s="452"/>
      <c r="AC26" s="450" t="s">
        <v>27</v>
      </c>
      <c r="AD26" s="451"/>
      <c r="AE26" s="451"/>
      <c r="AF26" s="452"/>
      <c r="AG26" s="450" t="s">
        <v>119</v>
      </c>
      <c r="AH26" s="451"/>
      <c r="AI26" s="451"/>
      <c r="AJ26" s="452"/>
      <c r="AK26" s="450" t="s">
        <v>128</v>
      </c>
      <c r="AL26" s="451"/>
      <c r="AM26" s="451"/>
      <c r="AN26" s="451"/>
      <c r="AO26" s="451"/>
      <c r="AP26" s="452"/>
      <c r="AQ26" s="450" t="s">
        <v>50</v>
      </c>
      <c r="AR26" s="451"/>
      <c r="AS26" s="451"/>
      <c r="AT26" s="452"/>
      <c r="AU26" s="450" t="s">
        <v>123</v>
      </c>
      <c r="AV26" s="451"/>
      <c r="AW26" s="451"/>
      <c r="AX26" s="452"/>
      <c r="AY26" s="450" t="s">
        <v>54</v>
      </c>
      <c r="AZ26" s="451"/>
      <c r="BA26" s="451"/>
      <c r="BB26" s="452"/>
      <c r="BC26" s="450" t="s">
        <v>51</v>
      </c>
      <c r="BD26" s="451"/>
      <c r="BE26" s="451"/>
      <c r="BF26" s="452"/>
      <c r="BG26" s="509" t="s">
        <v>11</v>
      </c>
      <c r="BH26" s="465" t="s">
        <v>12</v>
      </c>
      <c r="BJ26" s="482" t="s">
        <v>31</v>
      </c>
      <c r="BK26" s="482" t="s">
        <v>124</v>
      </c>
      <c r="BL26" s="482" t="s">
        <v>37</v>
      </c>
      <c r="BM26" s="482" t="s">
        <v>38</v>
      </c>
      <c r="BN26" s="482" t="s">
        <v>44</v>
      </c>
    </row>
    <row r="27" spans="1:68" s="13" customFormat="1" ht="40.200000000000003" customHeight="1">
      <c r="A27" s="449"/>
      <c r="B27" s="193" t="s">
        <v>13</v>
      </c>
      <c r="C27" s="109" t="s">
        <v>14</v>
      </c>
      <c r="D27" s="109" t="s">
        <v>15</v>
      </c>
      <c r="E27" s="94" t="s">
        <v>16</v>
      </c>
      <c r="F27" s="193" t="s">
        <v>31</v>
      </c>
      <c r="G27" s="109" t="s">
        <v>32</v>
      </c>
      <c r="H27" s="109" t="s">
        <v>13</v>
      </c>
      <c r="I27" s="168" t="s">
        <v>17</v>
      </c>
      <c r="J27" s="94" t="s">
        <v>16</v>
      </c>
      <c r="K27" s="193" t="s">
        <v>13</v>
      </c>
      <c r="L27" s="109" t="s">
        <v>14</v>
      </c>
      <c r="M27" s="109" t="s">
        <v>15</v>
      </c>
      <c r="N27" s="94" t="s">
        <v>16</v>
      </c>
      <c r="O27" s="193" t="s">
        <v>13</v>
      </c>
      <c r="P27" s="109" t="s">
        <v>14</v>
      </c>
      <c r="Q27" s="109" t="s">
        <v>15</v>
      </c>
      <c r="R27" s="94" t="s">
        <v>16</v>
      </c>
      <c r="S27" s="193" t="s">
        <v>31</v>
      </c>
      <c r="T27" s="109" t="s">
        <v>32</v>
      </c>
      <c r="U27" s="109" t="s">
        <v>33</v>
      </c>
      <c r="V27" s="109" t="s">
        <v>24</v>
      </c>
      <c r="W27" s="109" t="s">
        <v>15</v>
      </c>
      <c r="X27" s="94" t="s">
        <v>16</v>
      </c>
      <c r="Y27" s="193" t="s">
        <v>13</v>
      </c>
      <c r="Z27" s="109" t="s">
        <v>14</v>
      </c>
      <c r="AA27" s="109" t="s">
        <v>15</v>
      </c>
      <c r="AB27" s="94" t="s">
        <v>16</v>
      </c>
      <c r="AC27" s="193" t="s">
        <v>13</v>
      </c>
      <c r="AD27" s="109" t="s">
        <v>14</v>
      </c>
      <c r="AE27" s="109" t="s">
        <v>15</v>
      </c>
      <c r="AF27" s="94" t="s">
        <v>16</v>
      </c>
      <c r="AG27" s="193" t="s">
        <v>13</v>
      </c>
      <c r="AH27" s="109" t="s">
        <v>14</v>
      </c>
      <c r="AI27" s="109" t="s">
        <v>15</v>
      </c>
      <c r="AJ27" s="94" t="s">
        <v>16</v>
      </c>
      <c r="AK27" s="193" t="s">
        <v>31</v>
      </c>
      <c r="AL27" s="109" t="s">
        <v>32</v>
      </c>
      <c r="AM27" s="109" t="s">
        <v>33</v>
      </c>
      <c r="AN27" s="168" t="s">
        <v>24</v>
      </c>
      <c r="AO27" s="109" t="s">
        <v>15</v>
      </c>
      <c r="AP27" s="94" t="s">
        <v>16</v>
      </c>
      <c r="AQ27" s="193" t="s">
        <v>13</v>
      </c>
      <c r="AR27" s="109" t="s">
        <v>14</v>
      </c>
      <c r="AS27" s="109" t="s">
        <v>15</v>
      </c>
      <c r="AT27" s="94" t="s">
        <v>16</v>
      </c>
      <c r="AU27" s="193" t="s">
        <v>13</v>
      </c>
      <c r="AV27" s="109" t="s">
        <v>14</v>
      </c>
      <c r="AW27" s="109" t="s">
        <v>15</v>
      </c>
      <c r="AX27" s="94" t="s">
        <v>16</v>
      </c>
      <c r="AY27" s="193" t="s">
        <v>13</v>
      </c>
      <c r="AZ27" s="109" t="s">
        <v>14</v>
      </c>
      <c r="BA27" s="109" t="s">
        <v>15</v>
      </c>
      <c r="BB27" s="94" t="s">
        <v>16</v>
      </c>
      <c r="BC27" s="193" t="s">
        <v>13</v>
      </c>
      <c r="BD27" s="109" t="s">
        <v>14</v>
      </c>
      <c r="BE27" s="109" t="s">
        <v>15</v>
      </c>
      <c r="BF27" s="94" t="s">
        <v>16</v>
      </c>
      <c r="BG27" s="510"/>
      <c r="BH27" s="466"/>
      <c r="BJ27" s="483"/>
      <c r="BK27" s="483"/>
      <c r="BL27" s="483"/>
      <c r="BM27" s="483"/>
      <c r="BN27" s="483"/>
    </row>
    <row r="28" spans="1:68" s="61" customFormat="1" ht="17.399999999999999">
      <c r="A28" s="208"/>
      <c r="B28" s="169">
        <v>0</v>
      </c>
      <c r="C28" s="6">
        <v>0</v>
      </c>
      <c r="D28" s="6">
        <f>B28+C28</f>
        <v>0</v>
      </c>
      <c r="E28" s="76"/>
      <c r="F28" s="105">
        <v>0.50416666666666665</v>
      </c>
      <c r="G28" s="88">
        <v>0.51597222222222217</v>
      </c>
      <c r="H28" s="6">
        <f t="shared" ref="H28:H30" si="50">G28-F28</f>
        <v>1.1805555555555514E-2</v>
      </c>
      <c r="I28" s="62"/>
      <c r="J28" s="78"/>
      <c r="K28" s="169">
        <v>0</v>
      </c>
      <c r="L28" s="6">
        <v>0</v>
      </c>
      <c r="M28" s="6">
        <f t="shared" ref="M28:M30" si="51">K28+L28</f>
        <v>0</v>
      </c>
      <c r="N28" s="76"/>
      <c r="O28" s="169">
        <v>0</v>
      </c>
      <c r="P28" s="6">
        <v>0</v>
      </c>
      <c r="Q28" s="6">
        <f t="shared" ref="Q28:Q30" si="52">O28+P28</f>
        <v>0</v>
      </c>
      <c r="R28" s="76"/>
      <c r="S28" s="105">
        <v>0.57847222222222217</v>
      </c>
      <c r="T28" s="88">
        <v>0.625</v>
      </c>
      <c r="U28" s="88">
        <f>T28-S28</f>
        <v>4.6527777777777835E-2</v>
      </c>
      <c r="V28" s="6">
        <v>1.0416666666666666E-2</v>
      </c>
      <c r="W28" s="116">
        <f>U28+V28</f>
        <v>5.6944444444444499E-2</v>
      </c>
      <c r="X28" s="97"/>
      <c r="Y28" s="169">
        <v>0</v>
      </c>
      <c r="Z28" s="6">
        <v>0</v>
      </c>
      <c r="AA28" s="6">
        <f t="shared" ref="AA28:AA30" si="53">Y28+Z28</f>
        <v>0</v>
      </c>
      <c r="AB28" s="76"/>
      <c r="AC28" s="169">
        <v>0</v>
      </c>
      <c r="AD28" s="6">
        <v>0</v>
      </c>
      <c r="AE28" s="6">
        <f t="shared" ref="AE28:AE30" si="54">AC28+AD28</f>
        <v>0</v>
      </c>
      <c r="AF28" s="76"/>
      <c r="AG28" s="169">
        <v>0</v>
      </c>
      <c r="AH28" s="6">
        <v>0</v>
      </c>
      <c r="AI28" s="6">
        <f t="shared" ref="AI28:AI30" si="55">AG28+AH28</f>
        <v>0</v>
      </c>
      <c r="AJ28" s="76"/>
      <c r="AK28" s="105">
        <v>0.53541666666666665</v>
      </c>
      <c r="AL28" s="93">
        <v>0.57152777777777775</v>
      </c>
      <c r="AM28" s="88">
        <f t="shared" ref="AM28:AM30" si="56">AL28-AK28</f>
        <v>3.6111111111111094E-2</v>
      </c>
      <c r="AN28" s="6">
        <v>2.0833333333333333E-3</v>
      </c>
      <c r="AO28" s="98">
        <f>AM28+AN28</f>
        <v>3.8194444444444427E-2</v>
      </c>
      <c r="AP28" s="78"/>
      <c r="AQ28" s="169">
        <v>0</v>
      </c>
      <c r="AR28" s="6">
        <v>0</v>
      </c>
      <c r="AS28" s="6">
        <f t="shared" ref="AS28:AS30" si="57">AQ28+AR28</f>
        <v>0</v>
      </c>
      <c r="AT28" s="76"/>
      <c r="AU28" s="169">
        <v>0</v>
      </c>
      <c r="AV28" s="6">
        <v>0</v>
      </c>
      <c r="AW28" s="6">
        <f t="shared" ref="AW28:AW30" si="58">AU28+AV28</f>
        <v>0</v>
      </c>
      <c r="AX28" s="76"/>
      <c r="AY28" s="169">
        <v>0</v>
      </c>
      <c r="AZ28" s="6">
        <v>0</v>
      </c>
      <c r="BA28" s="6">
        <f t="shared" ref="BA28:BA30" si="59">AY28+AZ28</f>
        <v>0</v>
      </c>
      <c r="BB28" s="95"/>
      <c r="BC28" s="169">
        <v>0</v>
      </c>
      <c r="BD28" s="6">
        <v>0</v>
      </c>
      <c r="BE28" s="6">
        <f t="shared" ref="BE28:BE30" si="60">BC28+BD28</f>
        <v>0</v>
      </c>
      <c r="BF28" s="76"/>
      <c r="BG28" s="184">
        <f>E28+J28+N28+R28+X28+AB28+AF28+AJ28+AP28+AT28+BB28+BF28</f>
        <v>0</v>
      </c>
      <c r="BH28" s="111"/>
      <c r="BJ28" s="88">
        <v>0.46875</v>
      </c>
      <c r="BK28" s="88">
        <v>0.65486111111111112</v>
      </c>
      <c r="BL28" s="88">
        <f>BK28-BJ28</f>
        <v>0.18611111111111112</v>
      </c>
      <c r="BM28" s="88">
        <v>1.3194444444444444E-2</v>
      </c>
      <c r="BN28" s="115">
        <f>BL28-BM28</f>
        <v>0.17291666666666666</v>
      </c>
    </row>
    <row r="29" spans="1:68" s="61" customFormat="1" ht="18">
      <c r="A29" s="209" t="s">
        <v>111</v>
      </c>
      <c r="B29" s="169">
        <v>0</v>
      </c>
      <c r="C29" s="6">
        <v>0</v>
      </c>
      <c r="D29" s="6">
        <f t="shared" ref="D29:D30" si="61">B29+C29</f>
        <v>0</v>
      </c>
      <c r="E29" s="76"/>
      <c r="F29" s="105">
        <v>0.52638888888888891</v>
      </c>
      <c r="G29" s="88">
        <v>0.56527777777777777</v>
      </c>
      <c r="H29" s="6">
        <f t="shared" si="50"/>
        <v>3.8888888888888862E-2</v>
      </c>
      <c r="I29" s="62"/>
      <c r="J29" s="78"/>
      <c r="K29" s="169">
        <v>0</v>
      </c>
      <c r="L29" s="6">
        <v>0</v>
      </c>
      <c r="M29" s="6">
        <f t="shared" si="51"/>
        <v>0</v>
      </c>
      <c r="N29" s="76"/>
      <c r="O29" s="169">
        <v>0</v>
      </c>
      <c r="P29" s="6">
        <v>0</v>
      </c>
      <c r="Q29" s="6">
        <f t="shared" si="52"/>
        <v>0</v>
      </c>
      <c r="R29" s="76"/>
      <c r="S29" s="105">
        <v>0.58750000000000002</v>
      </c>
      <c r="T29" s="88">
        <v>0.61249999999999993</v>
      </c>
      <c r="U29" s="88">
        <f t="shared" ref="U29:U30" si="62">T29-S29</f>
        <v>2.4999999999999911E-2</v>
      </c>
      <c r="V29" s="6">
        <v>0</v>
      </c>
      <c r="W29" s="116">
        <f t="shared" ref="W29:W30" si="63">U29+V29</f>
        <v>2.4999999999999911E-2</v>
      </c>
      <c r="X29" s="78"/>
      <c r="Y29" s="169">
        <v>0</v>
      </c>
      <c r="Z29" s="6">
        <v>0</v>
      </c>
      <c r="AA29" s="6">
        <f t="shared" si="53"/>
        <v>0</v>
      </c>
      <c r="AB29" s="76"/>
      <c r="AC29" s="169">
        <v>0</v>
      </c>
      <c r="AD29" s="6">
        <v>0</v>
      </c>
      <c r="AE29" s="6">
        <f t="shared" si="54"/>
        <v>0</v>
      </c>
      <c r="AF29" s="76"/>
      <c r="AG29" s="169">
        <v>0</v>
      </c>
      <c r="AH29" s="6">
        <v>0</v>
      </c>
      <c r="AI29" s="6">
        <f t="shared" si="55"/>
        <v>0</v>
      </c>
      <c r="AJ29" s="76"/>
      <c r="AK29" s="105">
        <v>0.58333333333333337</v>
      </c>
      <c r="AL29" s="93">
        <v>0.625</v>
      </c>
      <c r="AM29" s="88">
        <f t="shared" si="56"/>
        <v>4.166666666666663E-2</v>
      </c>
      <c r="AN29" s="6">
        <v>4.1666666666666666E-3</v>
      </c>
      <c r="AO29" s="98">
        <f t="shared" ref="AO29:AO30" si="64">AM29+AN29</f>
        <v>4.5833333333333295E-2</v>
      </c>
      <c r="AP29" s="78"/>
      <c r="AQ29" s="169">
        <v>0</v>
      </c>
      <c r="AR29" s="6">
        <v>0</v>
      </c>
      <c r="AS29" s="6">
        <f t="shared" si="57"/>
        <v>0</v>
      </c>
      <c r="AT29" s="76"/>
      <c r="AU29" s="169">
        <v>0</v>
      </c>
      <c r="AV29" s="6">
        <v>0</v>
      </c>
      <c r="AW29" s="6">
        <f t="shared" si="58"/>
        <v>0</v>
      </c>
      <c r="AX29" s="76"/>
      <c r="AY29" s="169">
        <v>0</v>
      </c>
      <c r="AZ29" s="6">
        <v>0</v>
      </c>
      <c r="BA29" s="6">
        <f t="shared" si="59"/>
        <v>0</v>
      </c>
      <c r="BB29" s="96"/>
      <c r="BC29" s="169">
        <v>0</v>
      </c>
      <c r="BD29" s="6">
        <v>0</v>
      </c>
      <c r="BE29" s="6">
        <f t="shared" si="60"/>
        <v>0</v>
      </c>
      <c r="BF29" s="76"/>
      <c r="BG29" s="184">
        <f t="shared" ref="BG29:BG30" si="65">E29+J29+N29+R29+X29+AB29+AF29+AJ29+AP29+AT29+BB29+BF29</f>
        <v>0</v>
      </c>
      <c r="BH29" s="111"/>
      <c r="BJ29" s="88">
        <v>0.47916666666666669</v>
      </c>
      <c r="BK29" s="88">
        <v>0.78819444444444453</v>
      </c>
      <c r="BL29" s="88">
        <f>BK29-BJ29</f>
        <v>0.30902777777777785</v>
      </c>
      <c r="BM29" s="88">
        <v>7.013888888888889E-2</v>
      </c>
      <c r="BN29" s="115">
        <f t="shared" ref="BN29:BN30" si="66">BL29-BM29</f>
        <v>0.23888888888888896</v>
      </c>
    </row>
    <row r="30" spans="1:68" s="60" customFormat="1" ht="18.600000000000001" thickBot="1">
      <c r="A30" s="210" t="s">
        <v>112</v>
      </c>
      <c r="B30" s="170">
        <v>0</v>
      </c>
      <c r="C30" s="92">
        <v>0</v>
      </c>
      <c r="D30" s="92">
        <f t="shared" si="61"/>
        <v>0</v>
      </c>
      <c r="E30" s="77"/>
      <c r="F30" s="106">
        <v>0.53263888888888888</v>
      </c>
      <c r="G30" s="107">
        <v>0.54375000000000007</v>
      </c>
      <c r="H30" s="92">
        <f t="shared" si="50"/>
        <v>1.1111111111111183E-2</v>
      </c>
      <c r="I30" s="79"/>
      <c r="J30" s="80"/>
      <c r="K30" s="170">
        <v>0</v>
      </c>
      <c r="L30" s="92">
        <v>0</v>
      </c>
      <c r="M30" s="92">
        <f t="shared" si="51"/>
        <v>0</v>
      </c>
      <c r="N30" s="77"/>
      <c r="O30" s="170">
        <v>0</v>
      </c>
      <c r="P30" s="92">
        <v>0</v>
      </c>
      <c r="Q30" s="92">
        <f t="shared" si="52"/>
        <v>0</v>
      </c>
      <c r="R30" s="77"/>
      <c r="S30" s="106">
        <v>0.59722222222222221</v>
      </c>
      <c r="T30" s="107">
        <v>0.63194444444444442</v>
      </c>
      <c r="U30" s="107">
        <f t="shared" si="62"/>
        <v>3.472222222222221E-2</v>
      </c>
      <c r="V30" s="92">
        <v>0</v>
      </c>
      <c r="W30" s="117">
        <f t="shared" si="63"/>
        <v>3.472222222222221E-2</v>
      </c>
      <c r="X30" s="80"/>
      <c r="Y30" s="170">
        <v>0</v>
      </c>
      <c r="Z30" s="92">
        <v>0</v>
      </c>
      <c r="AA30" s="92">
        <f t="shared" si="53"/>
        <v>0</v>
      </c>
      <c r="AB30" s="77"/>
      <c r="AC30" s="170">
        <v>0</v>
      </c>
      <c r="AD30" s="92">
        <v>0</v>
      </c>
      <c r="AE30" s="92">
        <f t="shared" si="54"/>
        <v>0</v>
      </c>
      <c r="AF30" s="77"/>
      <c r="AG30" s="170">
        <v>0</v>
      </c>
      <c r="AH30" s="92">
        <v>0</v>
      </c>
      <c r="AI30" s="92">
        <f t="shared" si="55"/>
        <v>0</v>
      </c>
      <c r="AJ30" s="77"/>
      <c r="AK30" s="106">
        <v>0.5625</v>
      </c>
      <c r="AL30" s="113">
        <v>0.58958333333333335</v>
      </c>
      <c r="AM30" s="107">
        <f t="shared" si="56"/>
        <v>2.7083333333333348E-2</v>
      </c>
      <c r="AN30" s="92">
        <v>2.0833333333333333E-3</v>
      </c>
      <c r="AO30" s="114">
        <f t="shared" si="64"/>
        <v>2.9166666666666681E-2</v>
      </c>
      <c r="AP30" s="80"/>
      <c r="AQ30" s="170">
        <v>0</v>
      </c>
      <c r="AR30" s="92">
        <v>0</v>
      </c>
      <c r="AS30" s="92">
        <f t="shared" si="57"/>
        <v>0</v>
      </c>
      <c r="AT30" s="77"/>
      <c r="AU30" s="170">
        <v>0</v>
      </c>
      <c r="AV30" s="92">
        <v>0</v>
      </c>
      <c r="AW30" s="92">
        <f t="shared" si="58"/>
        <v>0</v>
      </c>
      <c r="AX30" s="77"/>
      <c r="AY30" s="170">
        <v>0</v>
      </c>
      <c r="AZ30" s="92">
        <v>0</v>
      </c>
      <c r="BA30" s="92">
        <f t="shared" si="59"/>
        <v>0</v>
      </c>
      <c r="BB30" s="100"/>
      <c r="BC30" s="170">
        <v>0</v>
      </c>
      <c r="BD30" s="92">
        <v>0</v>
      </c>
      <c r="BE30" s="92">
        <f t="shared" si="60"/>
        <v>0</v>
      </c>
      <c r="BF30" s="77"/>
      <c r="BG30" s="185">
        <f t="shared" si="65"/>
        <v>0</v>
      </c>
      <c r="BH30" s="112"/>
      <c r="BJ30" s="88">
        <v>0.48958333333333331</v>
      </c>
      <c r="BK30" s="88">
        <v>0.68402777777777779</v>
      </c>
      <c r="BL30" s="88">
        <f>BK30-BJ30</f>
        <v>0.19444444444444448</v>
      </c>
      <c r="BM30" s="88">
        <v>1.7361111111111112E-2</v>
      </c>
      <c r="BN30" s="103">
        <f t="shared" si="66"/>
        <v>0.17708333333333337</v>
      </c>
    </row>
    <row r="31" spans="1:68" s="61" customFormat="1" ht="17.399999999999999">
      <c r="A31" s="205"/>
      <c r="B31" s="171"/>
      <c r="C31" s="171"/>
      <c r="D31" s="171"/>
      <c r="E31" s="67"/>
      <c r="F31" s="171"/>
      <c r="G31" s="171"/>
      <c r="H31" s="171"/>
      <c r="I31" s="67"/>
      <c r="J31" s="171"/>
      <c r="K31" s="171"/>
      <c r="L31" s="171"/>
      <c r="M31" s="67"/>
      <c r="N31" s="171"/>
      <c r="O31" s="171"/>
      <c r="P31" s="48"/>
      <c r="Q31" s="81"/>
      <c r="R31" s="70"/>
      <c r="S31" s="48"/>
      <c r="T31" s="48"/>
      <c r="U31" s="66"/>
      <c r="V31" s="67"/>
      <c r="W31" s="66"/>
      <c r="X31" s="66"/>
      <c r="Y31" s="66"/>
      <c r="Z31" s="67"/>
      <c r="AA31" s="171"/>
      <c r="AB31" s="171"/>
      <c r="AC31" s="48"/>
      <c r="AD31" s="48"/>
      <c r="AE31" s="206"/>
      <c r="AF31" s="70"/>
      <c r="AG31" s="48"/>
      <c r="AH31" s="48"/>
      <c r="AI31" s="66"/>
      <c r="AJ31" s="67"/>
      <c r="AK31" s="48"/>
      <c r="AL31" s="48"/>
      <c r="AM31" s="48"/>
      <c r="AN31" s="67"/>
      <c r="AO31" s="48"/>
      <c r="AP31" s="48"/>
      <c r="AQ31" s="48"/>
      <c r="AR31" s="67"/>
      <c r="AS31" s="48"/>
      <c r="AT31" s="48"/>
      <c r="AU31" s="48"/>
      <c r="AV31" s="67"/>
      <c r="AW31" s="48"/>
      <c r="AX31" s="48"/>
      <c r="AY31" s="48"/>
      <c r="AZ31" s="67"/>
      <c r="BA31" s="48"/>
      <c r="BB31" s="48"/>
      <c r="BC31" s="48"/>
      <c r="BD31" s="67"/>
      <c r="BE31" s="48"/>
      <c r="BF31" s="48"/>
      <c r="BG31" s="48"/>
      <c r="BH31" s="67"/>
      <c r="BI31" s="191"/>
      <c r="BJ31" s="174"/>
      <c r="BL31" s="171"/>
      <c r="BM31" s="171"/>
      <c r="BN31" s="207"/>
      <c r="BO31" s="171"/>
      <c r="BP31" s="207"/>
    </row>
    <row r="32" spans="1:68" s="61" customFormat="1" ht="17.399999999999999">
      <c r="A32" s="205"/>
      <c r="B32" s="171"/>
      <c r="C32" s="171"/>
      <c r="D32" s="171"/>
      <c r="E32" s="67"/>
      <c r="F32" s="171"/>
      <c r="G32" s="171"/>
      <c r="H32" s="171"/>
      <c r="I32" s="67"/>
      <c r="J32" s="171"/>
      <c r="K32" s="171"/>
      <c r="L32" s="171"/>
      <c r="M32" s="67"/>
      <c r="N32" s="171"/>
      <c r="O32" s="171"/>
      <c r="P32" s="48"/>
      <c r="Q32" s="81"/>
      <c r="R32" s="70"/>
      <c r="S32" s="48"/>
      <c r="T32" s="48"/>
      <c r="U32" s="66"/>
      <c r="V32" s="67"/>
      <c r="W32" s="66"/>
      <c r="X32" s="66"/>
      <c r="Y32" s="66"/>
      <c r="Z32" s="67"/>
      <c r="AA32" s="171"/>
      <c r="AB32" s="171"/>
      <c r="AC32" s="48"/>
      <c r="AD32" s="48"/>
      <c r="AE32" s="206"/>
      <c r="AF32" s="70"/>
      <c r="AG32" s="48"/>
      <c r="AH32" s="48"/>
      <c r="AI32" s="66"/>
      <c r="AJ32" s="67"/>
      <c r="AK32" s="48"/>
      <c r="AL32" s="48"/>
      <c r="AM32" s="48"/>
      <c r="AN32" s="67"/>
      <c r="AO32" s="48"/>
      <c r="AP32" s="48"/>
      <c r="AQ32" s="48"/>
      <c r="AR32" s="67"/>
      <c r="AS32" s="48"/>
      <c r="AT32" s="48"/>
      <c r="AU32" s="48"/>
      <c r="AV32" s="67"/>
      <c r="AW32" s="48"/>
      <c r="AX32" s="48"/>
      <c r="AY32" s="48"/>
      <c r="AZ32" s="67"/>
      <c r="BA32" s="48"/>
      <c r="BB32" s="48"/>
      <c r="BC32" s="48"/>
      <c r="BD32" s="67"/>
      <c r="BE32" s="48"/>
      <c r="BF32" s="48"/>
      <c r="BG32" s="48"/>
      <c r="BH32" s="67"/>
      <c r="BI32" s="191"/>
      <c r="BJ32" s="174"/>
      <c r="BL32" s="171"/>
      <c r="BM32" s="171"/>
      <c r="BN32" s="207"/>
      <c r="BO32" s="171"/>
      <c r="BP32" s="207"/>
    </row>
    <row r="34" spans="2:6" ht="18">
      <c r="B34" s="15" t="s">
        <v>81</v>
      </c>
      <c r="F34" s="16" t="s">
        <v>19</v>
      </c>
    </row>
  </sheetData>
  <mergeCells count="70">
    <mergeCell ref="B1:K1"/>
    <mergeCell ref="AM2:AP2"/>
    <mergeCell ref="B3:E3"/>
    <mergeCell ref="F16:J16"/>
    <mergeCell ref="K16:N16"/>
    <mergeCell ref="O16:R16"/>
    <mergeCell ref="S16:X16"/>
    <mergeCell ref="Y16:AB16"/>
    <mergeCell ref="AC16:AF16"/>
    <mergeCell ref="AK16:AP16"/>
    <mergeCell ref="A6:B6"/>
    <mergeCell ref="BJ8:BJ9"/>
    <mergeCell ref="BK8:BK9"/>
    <mergeCell ref="BL8:BL9"/>
    <mergeCell ref="BO25:BP25"/>
    <mergeCell ref="BN26:BN27"/>
    <mergeCell ref="BJ26:BJ27"/>
    <mergeCell ref="BL26:BL27"/>
    <mergeCell ref="BO15:BP15"/>
    <mergeCell ref="BJ16:BJ17"/>
    <mergeCell ref="BL16:BL17"/>
    <mergeCell ref="BM16:BM17"/>
    <mergeCell ref="BN16:BN17"/>
    <mergeCell ref="BK16:BK17"/>
    <mergeCell ref="BM26:BM27"/>
    <mergeCell ref="BK26:BK27"/>
    <mergeCell ref="A26:A27"/>
    <mergeCell ref="B26:E26"/>
    <mergeCell ref="AG26:AJ26"/>
    <mergeCell ref="Y8:AB8"/>
    <mergeCell ref="AG16:AJ16"/>
    <mergeCell ref="AG8:AJ8"/>
    <mergeCell ref="F26:J26"/>
    <mergeCell ref="K26:N26"/>
    <mergeCell ref="O26:R26"/>
    <mergeCell ref="S26:X26"/>
    <mergeCell ref="Y26:AB26"/>
    <mergeCell ref="AC26:AF26"/>
    <mergeCell ref="A16:A17"/>
    <mergeCell ref="B16:E16"/>
    <mergeCell ref="S8:X8"/>
    <mergeCell ref="BC16:BF16"/>
    <mergeCell ref="BG16:BG17"/>
    <mergeCell ref="BH16:BH17"/>
    <mergeCell ref="AK26:AP26"/>
    <mergeCell ref="AQ26:AT26"/>
    <mergeCell ref="AU26:AX26"/>
    <mergeCell ref="AY26:BB26"/>
    <mergeCell ref="BC26:BF26"/>
    <mergeCell ref="BG26:BG27"/>
    <mergeCell ref="BH26:BH27"/>
    <mergeCell ref="AQ16:AT16"/>
    <mergeCell ref="AU16:AX16"/>
    <mergeCell ref="AY16:BB16"/>
    <mergeCell ref="BM7:BN7"/>
    <mergeCell ref="A8:A9"/>
    <mergeCell ref="B8:E8"/>
    <mergeCell ref="O8:R8"/>
    <mergeCell ref="AU8:AX8"/>
    <mergeCell ref="F8:J8"/>
    <mergeCell ref="AQ8:AT8"/>
    <mergeCell ref="AK8:AP8"/>
    <mergeCell ref="AC8:AF8"/>
    <mergeCell ref="K8:N8"/>
    <mergeCell ref="BG8:BG9"/>
    <mergeCell ref="BH8:BH9"/>
    <mergeCell ref="BC8:BF8"/>
    <mergeCell ref="BM8:BM9"/>
    <mergeCell ref="BN8:BN9"/>
    <mergeCell ref="AY8:BB8"/>
  </mergeCells>
  <pageMargins left="0.11811023622047245" right="0.11811023622047245" top="0.27559055118110237" bottom="0.19685039370078741" header="0.31496062992125984" footer="0.31496062992125984"/>
  <pageSetup paperSize="9" orientation="landscape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E37"/>
  <sheetViews>
    <sheetView zoomScale="70" zoomScaleNormal="70" workbookViewId="0">
      <pane xSplit="1" topLeftCell="B1" activePane="topRight" state="frozen"/>
      <selection pane="topRight" activeCell="BN2" sqref="BI1:BN2"/>
    </sheetView>
  </sheetViews>
  <sheetFormatPr defaultRowHeight="14.4"/>
  <cols>
    <col min="1" max="1" width="39.77734375" customWidth="1"/>
    <col min="2" max="2" width="10" customWidth="1"/>
    <col min="3" max="3" width="9.5546875" customWidth="1"/>
    <col min="4" max="4" width="9.33203125" customWidth="1"/>
    <col min="5" max="5" width="7.109375" customWidth="1"/>
    <col min="6" max="7" width="9.88671875" customWidth="1"/>
    <col min="8" max="8" width="10.77734375" customWidth="1"/>
    <col min="9" max="9" width="7.109375" customWidth="1"/>
    <col min="10" max="10" width="8" customWidth="1"/>
    <col min="11" max="11" width="10.5546875" customWidth="1"/>
    <col min="12" max="12" width="11.21875" customWidth="1"/>
    <col min="13" max="13" width="9.6640625" customWidth="1"/>
    <col min="14" max="14" width="9" customWidth="1"/>
    <col min="15" max="15" width="10.109375" customWidth="1"/>
    <col min="16" max="16" width="9.44140625" customWidth="1"/>
    <col min="17" max="17" width="9.6640625" customWidth="1"/>
    <col min="18" max="18" width="7.21875" customWidth="1"/>
    <col min="19" max="19" width="8.88671875" customWidth="1"/>
    <col min="20" max="20" width="10.44140625" customWidth="1"/>
    <col min="21" max="21" width="9.109375" customWidth="1"/>
    <col min="22" max="22" width="8.77734375" customWidth="1"/>
    <col min="23" max="23" width="7.88671875" customWidth="1"/>
    <col min="24" max="24" width="9.5546875" customWidth="1"/>
    <col min="25" max="25" width="8.21875" customWidth="1"/>
    <col min="26" max="26" width="9.77734375" customWidth="1"/>
    <col min="27" max="27" width="7.77734375" customWidth="1"/>
    <col min="28" max="28" width="7.88671875" customWidth="1"/>
    <col min="29" max="29" width="9.109375" customWidth="1"/>
    <col min="30" max="30" width="8.44140625" customWidth="1"/>
    <col min="31" max="31" width="7.21875" customWidth="1"/>
    <col min="32" max="32" width="8.88671875" customWidth="1"/>
    <col min="33" max="33" width="9.77734375" customWidth="1"/>
    <col min="34" max="34" width="8.33203125" customWidth="1"/>
    <col min="35" max="35" width="8" customWidth="1"/>
    <col min="36" max="36" width="10.33203125" customWidth="1"/>
    <col min="37" max="37" width="10.109375" customWidth="1"/>
    <col min="38" max="38" width="8" customWidth="1"/>
    <col min="39" max="39" width="9.6640625" customWidth="1"/>
    <col min="40" max="40" width="6.6640625" customWidth="1"/>
    <col min="41" max="41" width="9.33203125" customWidth="1"/>
    <col min="42" max="42" width="8" customWidth="1"/>
    <col min="43" max="43" width="8.88671875" customWidth="1"/>
    <col min="44" max="44" width="8" customWidth="1"/>
    <col min="45" max="45" width="9.44140625" customWidth="1"/>
    <col min="46" max="46" width="9" customWidth="1"/>
    <col min="47" max="47" width="9.5546875" customWidth="1"/>
    <col min="48" max="48" width="8" customWidth="1"/>
    <col min="49" max="49" width="8.88671875" bestFit="1" customWidth="1"/>
    <col min="50" max="50" width="6.6640625" bestFit="1" customWidth="1"/>
    <col min="51" max="51" width="8.88671875" bestFit="1" customWidth="1"/>
    <col min="52" max="52" width="5.6640625" bestFit="1" customWidth="1"/>
    <col min="53" max="53" width="10.77734375" bestFit="1" customWidth="1"/>
    <col min="54" max="54" width="8.44140625" bestFit="1" customWidth="1"/>
    <col min="55" max="55" width="5.6640625" bestFit="1" customWidth="1"/>
    <col min="56" max="56" width="6.6640625" bestFit="1" customWidth="1"/>
    <col min="57" max="57" width="10.5546875" customWidth="1"/>
    <col min="58" max="58" width="11.21875" customWidth="1"/>
    <col min="59" max="59" width="9.33203125" customWidth="1"/>
    <col min="60" max="60" width="10.5546875" customWidth="1"/>
    <col min="61" max="62" width="10.88671875" customWidth="1"/>
    <col min="63" max="63" width="11.21875" customWidth="1"/>
    <col min="64" max="64" width="13" customWidth="1"/>
    <col min="65" max="65" width="8.109375" customWidth="1"/>
    <col min="66" max="66" width="11.21875" customWidth="1"/>
  </cols>
  <sheetData>
    <row r="1" spans="1:83" s="47" customFormat="1" ht="82.8" customHeight="1"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G1" s="242"/>
      <c r="AH1" s="242"/>
      <c r="AI1" s="242"/>
    </row>
    <row r="2" spans="1:83" s="25" customFormat="1" ht="32.4" customHeight="1">
      <c r="A2" s="63"/>
      <c r="B2" s="63"/>
      <c r="C2" s="63"/>
      <c r="D2" s="63"/>
      <c r="E2" s="63"/>
      <c r="F2" s="63"/>
      <c r="G2" s="63"/>
      <c r="AG2" s="168"/>
      <c r="AH2" s="164"/>
      <c r="AI2" s="168"/>
    </row>
    <row r="3" spans="1:83" ht="18.600000000000001" thickBot="1">
      <c r="A3" s="128"/>
      <c r="B3" s="128"/>
      <c r="C3" s="128"/>
      <c r="D3" s="128"/>
      <c r="E3" s="128"/>
      <c r="F3" s="128"/>
      <c r="I3" s="8"/>
      <c r="O3" s="48"/>
      <c r="AG3" s="48"/>
      <c r="AH3" s="239"/>
      <c r="AI3" s="48"/>
    </row>
    <row r="4" spans="1:83" ht="28.8" thickBot="1">
      <c r="A4" s="480" t="s">
        <v>131</v>
      </c>
      <c r="B4" s="481"/>
      <c r="C4" s="214">
        <v>20</v>
      </c>
      <c r="E4" s="118" t="s">
        <v>69</v>
      </c>
      <c r="F4" s="7"/>
      <c r="G4" s="7"/>
      <c r="H4" s="7"/>
      <c r="I4" s="7"/>
      <c r="J4" s="7"/>
      <c r="K4" s="7"/>
      <c r="L4" s="7"/>
      <c r="M4" s="7"/>
      <c r="O4" s="48"/>
      <c r="V4" s="7"/>
      <c r="W4" s="7"/>
      <c r="X4" s="7"/>
      <c r="Y4" s="7"/>
      <c r="Z4" s="7"/>
      <c r="AA4" s="7"/>
      <c r="AG4" s="48"/>
      <c r="AH4" s="239"/>
      <c r="AI4" s="48"/>
      <c r="AQ4" s="7"/>
      <c r="AR4" s="7"/>
      <c r="AS4" s="7"/>
      <c r="AT4" s="7"/>
      <c r="AU4" s="7"/>
      <c r="AV4" s="7"/>
      <c r="AW4" s="7"/>
      <c r="AX4" s="7"/>
      <c r="BC4" s="7"/>
      <c r="BD4" s="7"/>
      <c r="BE4" s="7"/>
      <c r="BF4" s="7"/>
      <c r="BG4" s="7"/>
    </row>
    <row r="5" spans="1:83" ht="16.2" thickBot="1">
      <c r="A5" s="2"/>
      <c r="B5" s="2"/>
      <c r="AG5" s="48"/>
      <c r="AH5" s="239"/>
      <c r="AI5" s="48"/>
      <c r="BJ5" s="537" t="s">
        <v>140</v>
      </c>
      <c r="BK5" s="537"/>
    </row>
    <row r="6" spans="1:83" s="13" customFormat="1" ht="31.8" customHeight="1">
      <c r="A6" s="520" t="s">
        <v>59</v>
      </c>
      <c r="B6" s="476" t="s">
        <v>139</v>
      </c>
      <c r="C6" s="476"/>
      <c r="D6" s="476"/>
      <c r="E6" s="477"/>
      <c r="F6" s="475" t="s">
        <v>252</v>
      </c>
      <c r="G6" s="476"/>
      <c r="H6" s="476"/>
      <c r="I6" s="476"/>
      <c r="J6" s="477"/>
      <c r="K6" s="522" t="s">
        <v>141</v>
      </c>
      <c r="L6" s="485"/>
      <c r="M6" s="485"/>
      <c r="N6" s="485"/>
      <c r="O6" s="475" t="s">
        <v>122</v>
      </c>
      <c r="P6" s="476"/>
      <c r="Q6" s="476"/>
      <c r="R6" s="477"/>
      <c r="S6" s="501" t="s">
        <v>229</v>
      </c>
      <c r="T6" s="502"/>
      <c r="U6" s="502"/>
      <c r="V6" s="502"/>
      <c r="W6" s="503"/>
      <c r="X6" s="519" t="s">
        <v>142</v>
      </c>
      <c r="Y6" s="476"/>
      <c r="Z6" s="476"/>
      <c r="AA6" s="477"/>
      <c r="AB6" s="475" t="s">
        <v>230</v>
      </c>
      <c r="AC6" s="476"/>
      <c r="AD6" s="476"/>
      <c r="AE6" s="477"/>
      <c r="AF6" s="501" t="s">
        <v>246</v>
      </c>
      <c r="AG6" s="502"/>
      <c r="AH6" s="502"/>
      <c r="AI6" s="502"/>
      <c r="AJ6" s="503"/>
      <c r="AK6" s="475" t="s">
        <v>50</v>
      </c>
      <c r="AL6" s="476"/>
      <c r="AM6" s="476"/>
      <c r="AN6" s="477"/>
      <c r="AO6" s="475" t="s">
        <v>123</v>
      </c>
      <c r="AP6" s="476"/>
      <c r="AQ6" s="476"/>
      <c r="AR6" s="477"/>
      <c r="AS6" s="475" t="s">
        <v>54</v>
      </c>
      <c r="AT6" s="476"/>
      <c r="AU6" s="476"/>
      <c r="AV6" s="477"/>
      <c r="AW6" s="475" t="s">
        <v>51</v>
      </c>
      <c r="AX6" s="476"/>
      <c r="AY6" s="476"/>
      <c r="AZ6" s="476"/>
      <c r="BA6" s="516" t="s">
        <v>234</v>
      </c>
      <c r="BB6" s="517"/>
      <c r="BC6" s="518"/>
      <c r="BD6" s="514" t="s">
        <v>11</v>
      </c>
      <c r="BE6" s="465" t="s">
        <v>12</v>
      </c>
      <c r="BG6" s="535" t="s">
        <v>31</v>
      </c>
      <c r="BH6" s="532" t="s">
        <v>124</v>
      </c>
      <c r="BI6" s="532" t="s">
        <v>37</v>
      </c>
      <c r="BJ6" s="532" t="s">
        <v>38</v>
      </c>
      <c r="BK6" s="533" t="s">
        <v>44</v>
      </c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</row>
    <row r="7" spans="1:83" s="13" customFormat="1" ht="33.6" customHeight="1">
      <c r="A7" s="521"/>
      <c r="B7" s="230" t="s">
        <v>13</v>
      </c>
      <c r="C7" s="5" t="s">
        <v>129</v>
      </c>
      <c r="D7" s="109" t="s">
        <v>15</v>
      </c>
      <c r="E7" s="94" t="s">
        <v>16</v>
      </c>
      <c r="F7" s="193" t="s">
        <v>31</v>
      </c>
      <c r="G7" s="109" t="s">
        <v>32</v>
      </c>
      <c r="H7" s="109" t="s">
        <v>13</v>
      </c>
      <c r="I7" s="168" t="s">
        <v>250</v>
      </c>
      <c r="J7" s="94" t="s">
        <v>16</v>
      </c>
      <c r="K7" s="193" t="s">
        <v>13</v>
      </c>
      <c r="L7" s="5" t="s">
        <v>129</v>
      </c>
      <c r="M7" s="109" t="s">
        <v>15</v>
      </c>
      <c r="N7" s="94" t="s">
        <v>16</v>
      </c>
      <c r="O7" s="193" t="s">
        <v>13</v>
      </c>
      <c r="P7" s="5" t="s">
        <v>129</v>
      </c>
      <c r="Q7" s="109" t="s">
        <v>15</v>
      </c>
      <c r="R7" s="94" t="s">
        <v>16</v>
      </c>
      <c r="S7" s="193" t="s">
        <v>31</v>
      </c>
      <c r="T7" s="109" t="s">
        <v>32</v>
      </c>
      <c r="U7" s="109" t="s">
        <v>33</v>
      </c>
      <c r="V7" s="168" t="s">
        <v>250</v>
      </c>
      <c r="W7" s="94" t="s">
        <v>16</v>
      </c>
      <c r="X7" s="193" t="s">
        <v>13</v>
      </c>
      <c r="Y7" s="5" t="s">
        <v>129</v>
      </c>
      <c r="Z7" s="109" t="s">
        <v>15</v>
      </c>
      <c r="AA7" s="94" t="s">
        <v>16</v>
      </c>
      <c r="AB7" s="193" t="s">
        <v>13</v>
      </c>
      <c r="AC7" s="5" t="s">
        <v>129</v>
      </c>
      <c r="AD7" s="109" t="s">
        <v>15</v>
      </c>
      <c r="AE7" s="94" t="s">
        <v>16</v>
      </c>
      <c r="AF7" s="193" t="s">
        <v>31</v>
      </c>
      <c r="AG7" s="373" t="s">
        <v>32</v>
      </c>
      <c r="AH7" s="109" t="s">
        <v>33</v>
      </c>
      <c r="AI7" s="168" t="s">
        <v>250</v>
      </c>
      <c r="AJ7" s="94" t="s">
        <v>16</v>
      </c>
      <c r="AK7" s="193" t="s">
        <v>13</v>
      </c>
      <c r="AL7" s="5" t="s">
        <v>129</v>
      </c>
      <c r="AM7" s="109" t="s">
        <v>15</v>
      </c>
      <c r="AN7" s="94" t="s">
        <v>16</v>
      </c>
      <c r="AO7" s="193" t="s">
        <v>13</v>
      </c>
      <c r="AP7" s="5" t="s">
        <v>129</v>
      </c>
      <c r="AQ7" s="109" t="s">
        <v>15</v>
      </c>
      <c r="AR7" s="94" t="s">
        <v>16</v>
      </c>
      <c r="AS7" s="193" t="s">
        <v>13</v>
      </c>
      <c r="AT7" s="5" t="s">
        <v>129</v>
      </c>
      <c r="AU7" s="109" t="s">
        <v>15</v>
      </c>
      <c r="AV7" s="94" t="s">
        <v>16</v>
      </c>
      <c r="AW7" s="193" t="s">
        <v>13</v>
      </c>
      <c r="AX7" s="5" t="s">
        <v>129</v>
      </c>
      <c r="AY7" s="109" t="s">
        <v>15</v>
      </c>
      <c r="AZ7" s="226" t="s">
        <v>16</v>
      </c>
      <c r="BA7" s="193" t="s">
        <v>253</v>
      </c>
      <c r="BB7" s="266" t="s">
        <v>235</v>
      </c>
      <c r="BC7" s="94" t="s">
        <v>16</v>
      </c>
      <c r="BD7" s="515"/>
      <c r="BE7" s="466"/>
      <c r="BG7" s="536"/>
      <c r="BH7" s="483"/>
      <c r="BI7" s="483"/>
      <c r="BJ7" s="483"/>
      <c r="BK7" s="534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61" customFormat="1" ht="18" customHeight="1">
      <c r="A8" s="371" t="s">
        <v>75</v>
      </c>
      <c r="B8" s="259">
        <v>1.3186805555555556E-2</v>
      </c>
      <c r="C8" s="89">
        <v>0</v>
      </c>
      <c r="D8" s="121">
        <f>B8+(C8*($C$4/86400))</f>
        <v>1.3186805555555556E-2</v>
      </c>
      <c r="E8" s="76">
        <v>5</v>
      </c>
      <c r="F8" s="312">
        <v>0.47361111111111115</v>
      </c>
      <c r="G8" s="302">
        <v>0.49374999999999997</v>
      </c>
      <c r="H8" s="6">
        <f t="shared" ref="H8:H12" si="0">G8-F8</f>
        <v>2.0138888888888817E-2</v>
      </c>
      <c r="I8" s="62">
        <v>1</v>
      </c>
      <c r="J8" s="78">
        <v>4</v>
      </c>
      <c r="K8" s="257">
        <v>4.194791666666667E-3</v>
      </c>
      <c r="L8" s="89">
        <v>2</v>
      </c>
      <c r="M8" s="121">
        <f t="shared" ref="M8:M12" si="1">K8+(L8*($C$4/86400))</f>
        <v>4.6577546296296297E-3</v>
      </c>
      <c r="N8" s="76">
        <v>3</v>
      </c>
      <c r="O8" s="257">
        <v>3.3778935185185184E-3</v>
      </c>
      <c r="P8" s="89">
        <v>0</v>
      </c>
      <c r="Q8" s="121">
        <f t="shared" ref="Q8:Q12" si="2">O8+(P8*($C$4/86400))</f>
        <v>3.3778935185185184E-3</v>
      </c>
      <c r="R8" s="76">
        <v>4</v>
      </c>
      <c r="S8" s="312">
        <v>0.51597222222222217</v>
      </c>
      <c r="T8" s="302">
        <v>0.54305555555555551</v>
      </c>
      <c r="U8" s="302">
        <f>T8-S8</f>
        <v>2.7083333333333348E-2</v>
      </c>
      <c r="V8" s="337">
        <v>6</v>
      </c>
      <c r="W8" s="388">
        <v>1</v>
      </c>
      <c r="X8" s="257">
        <v>2.1259259259259256E-3</v>
      </c>
      <c r="Y8" s="89">
        <v>0</v>
      </c>
      <c r="Z8" s="121">
        <f t="shared" ref="Z8:Z12" si="3">X8+(Y8*($C$4/86400))</f>
        <v>2.1259259259259256E-3</v>
      </c>
      <c r="AA8" s="76">
        <v>2</v>
      </c>
      <c r="AB8" s="169">
        <v>6.9444444444444441E-3</v>
      </c>
      <c r="AC8" s="89">
        <v>1</v>
      </c>
      <c r="AD8" s="6">
        <f t="shared" ref="AD8:AD12" si="4">AB8+(AC8*($C$4/86400))</f>
        <v>7.1759259259259259E-3</v>
      </c>
      <c r="AE8" s="76">
        <v>4</v>
      </c>
      <c r="AF8" s="300">
        <v>0.57500000000000007</v>
      </c>
      <c r="AG8" s="307">
        <v>0.59930555555555554</v>
      </c>
      <c r="AH8" s="302">
        <f t="shared" ref="AH8:AH12" si="5">AG8-AF8</f>
        <v>2.4305555555555469E-2</v>
      </c>
      <c r="AI8" s="374">
        <v>3</v>
      </c>
      <c r="AJ8" s="78">
        <v>3</v>
      </c>
      <c r="AK8" s="257">
        <v>6.8287037037037025E-4</v>
      </c>
      <c r="AL8" s="89">
        <v>0</v>
      </c>
      <c r="AM8" s="121">
        <f t="shared" ref="AM8:AM12" si="6">AK8+(AL8*($C$4/86400))</f>
        <v>6.8287037037037025E-4</v>
      </c>
      <c r="AN8" s="76">
        <v>4</v>
      </c>
      <c r="AO8" s="257">
        <v>5.1504629629629635E-3</v>
      </c>
      <c r="AP8" s="89">
        <v>0</v>
      </c>
      <c r="AQ8" s="121">
        <f t="shared" ref="AQ8:AQ12" si="7">AO8+(AP8*($C$4/86400))</f>
        <v>5.1504629629629635E-3</v>
      </c>
      <c r="AR8" s="76">
        <v>1</v>
      </c>
      <c r="AS8" s="257">
        <v>2.4623842592592592E-3</v>
      </c>
      <c r="AT8" s="89">
        <v>0</v>
      </c>
      <c r="AU8" s="121">
        <f t="shared" ref="AU8:AU12" si="8">AS8+(AT8*($C$4/86400))</f>
        <v>2.4623842592592592E-3</v>
      </c>
      <c r="AV8" s="95">
        <v>4</v>
      </c>
      <c r="AW8" s="257">
        <v>3.0729166666666665E-3</v>
      </c>
      <c r="AX8" s="89">
        <v>3</v>
      </c>
      <c r="AY8" s="121">
        <f t="shared" ref="AY8:AY12" si="9">AW8+(AX8*($C$4/86400))</f>
        <v>3.7673611111111111E-3</v>
      </c>
      <c r="AZ8" s="240">
        <v>4</v>
      </c>
      <c r="BA8" s="377">
        <v>4</v>
      </c>
      <c r="BB8" s="331">
        <v>8</v>
      </c>
      <c r="BC8" s="76">
        <v>3</v>
      </c>
      <c r="BD8" s="315">
        <f>E8+J8+N8+R8+W8+AA8+AE8+AJ8+AN8+AR8+AV8+AZ8+BC8</f>
        <v>42</v>
      </c>
      <c r="BE8" s="364" t="s">
        <v>236</v>
      </c>
      <c r="BG8" s="312">
        <v>0.45833333333333331</v>
      </c>
      <c r="BH8" s="302">
        <v>0.67499999999999993</v>
      </c>
      <c r="BI8" s="307">
        <f>BH8-BG8</f>
        <v>0.21666666666666662</v>
      </c>
      <c r="BJ8" s="302">
        <v>3.888888888888889E-2</v>
      </c>
      <c r="BK8" s="317">
        <f>BI8-BJ8</f>
        <v>0.17777777777777773</v>
      </c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83" s="61" customFormat="1" ht="18" customHeight="1">
      <c r="A9" s="220" t="s">
        <v>73</v>
      </c>
      <c r="B9" s="259">
        <v>9.1031250000000001E-3</v>
      </c>
      <c r="C9" s="89">
        <v>0</v>
      </c>
      <c r="D9" s="121">
        <f t="shared" ref="D9:D12" si="10">B9+(C9*($C$4/86400))</f>
        <v>9.1031250000000001E-3</v>
      </c>
      <c r="E9" s="76">
        <v>4</v>
      </c>
      <c r="F9" s="312">
        <v>0.48402777777777778</v>
      </c>
      <c r="G9" s="302">
        <v>0.4909722222222222</v>
      </c>
      <c r="H9" s="6">
        <f t="shared" si="0"/>
        <v>6.9444444444444198E-3</v>
      </c>
      <c r="I9" s="62">
        <v>1</v>
      </c>
      <c r="J9" s="78">
        <v>1</v>
      </c>
      <c r="K9" s="257">
        <v>3.2863425925925924E-3</v>
      </c>
      <c r="L9" s="89">
        <v>2</v>
      </c>
      <c r="M9" s="121">
        <f t="shared" si="1"/>
        <v>3.7493055555555552E-3</v>
      </c>
      <c r="N9" s="76">
        <v>1</v>
      </c>
      <c r="O9" s="257">
        <v>3.1410879629629631E-3</v>
      </c>
      <c r="P9" s="89">
        <v>0</v>
      </c>
      <c r="Q9" s="121">
        <f t="shared" si="2"/>
        <v>3.1410879629629631E-3</v>
      </c>
      <c r="R9" s="76">
        <v>2</v>
      </c>
      <c r="S9" s="312">
        <v>0.50555555555555554</v>
      </c>
      <c r="T9" s="302">
        <v>0.52847222222222223</v>
      </c>
      <c r="U9" s="302">
        <f t="shared" ref="U9:U12" si="11">T9-S9</f>
        <v>2.2916666666666696E-2</v>
      </c>
      <c r="V9" s="337">
        <v>6</v>
      </c>
      <c r="W9" s="388">
        <v>1</v>
      </c>
      <c r="X9" s="257">
        <v>2.4312499999999998E-3</v>
      </c>
      <c r="Y9" s="89">
        <v>0</v>
      </c>
      <c r="Z9" s="121">
        <f t="shared" si="3"/>
        <v>2.4312499999999998E-3</v>
      </c>
      <c r="AA9" s="76">
        <v>4</v>
      </c>
      <c r="AB9" s="169">
        <v>6.9444444444444441E-3</v>
      </c>
      <c r="AC9" s="89">
        <v>3</v>
      </c>
      <c r="AD9" s="6">
        <f t="shared" si="4"/>
        <v>7.6388888888888886E-3</v>
      </c>
      <c r="AE9" s="76">
        <v>5</v>
      </c>
      <c r="AF9" s="300">
        <v>0.55208333333333337</v>
      </c>
      <c r="AG9" s="307">
        <v>0.57222222222222219</v>
      </c>
      <c r="AH9" s="302">
        <f t="shared" si="5"/>
        <v>2.0138888888888817E-2</v>
      </c>
      <c r="AI9" s="374">
        <v>4</v>
      </c>
      <c r="AJ9" s="78">
        <v>2</v>
      </c>
      <c r="AK9" s="257">
        <v>1.1002314814814815E-3</v>
      </c>
      <c r="AL9" s="89">
        <v>0</v>
      </c>
      <c r="AM9" s="121">
        <f t="shared" si="6"/>
        <v>1.1002314814814815E-3</v>
      </c>
      <c r="AN9" s="76">
        <v>5</v>
      </c>
      <c r="AO9" s="257">
        <v>5.6151620370370366E-3</v>
      </c>
      <c r="AP9" s="89">
        <v>0</v>
      </c>
      <c r="AQ9" s="121">
        <f t="shared" si="7"/>
        <v>5.6151620370370366E-3</v>
      </c>
      <c r="AR9" s="76">
        <v>3</v>
      </c>
      <c r="AS9" s="257">
        <v>2.7832175925925923E-3</v>
      </c>
      <c r="AT9" s="89">
        <v>0</v>
      </c>
      <c r="AU9" s="121">
        <f t="shared" si="8"/>
        <v>2.7832175925925923E-3</v>
      </c>
      <c r="AV9" s="95">
        <v>5</v>
      </c>
      <c r="AW9" s="257">
        <v>4.1218749999999997E-3</v>
      </c>
      <c r="AX9" s="89">
        <v>0</v>
      </c>
      <c r="AY9" s="121">
        <f t="shared" si="9"/>
        <v>4.1218749999999997E-3</v>
      </c>
      <c r="AZ9" s="240">
        <v>5</v>
      </c>
      <c r="BA9" s="377">
        <v>2</v>
      </c>
      <c r="BB9" s="331">
        <v>8</v>
      </c>
      <c r="BC9" s="76">
        <v>2</v>
      </c>
      <c r="BD9" s="315">
        <f>E9+J9+N9+R9+W9+AA9+AE9+AJ9+AN9+AR9+AV9+AZ9+BC9</f>
        <v>40</v>
      </c>
      <c r="BE9" s="111" t="s">
        <v>36</v>
      </c>
      <c r="BG9" s="312">
        <v>0.46527777777777773</v>
      </c>
      <c r="BH9" s="302">
        <v>0.62569444444444444</v>
      </c>
      <c r="BI9" s="302">
        <f t="shared" ref="BI9:BI12" si="12">BH9-BG9</f>
        <v>0.16041666666666671</v>
      </c>
      <c r="BJ9" s="302">
        <v>0</v>
      </c>
      <c r="BK9" s="317">
        <f t="shared" ref="BK9:BK12" si="13">BI9-BJ9</f>
        <v>0.16041666666666671</v>
      </c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83" s="61" customFormat="1" ht="18" customHeight="1">
      <c r="A10" s="371" t="s">
        <v>180</v>
      </c>
      <c r="B10" s="259">
        <v>7.5231481481481477E-3</v>
      </c>
      <c r="C10" s="89">
        <v>2</v>
      </c>
      <c r="D10" s="121">
        <f t="shared" si="10"/>
        <v>7.9861111111111105E-3</v>
      </c>
      <c r="E10" s="76">
        <v>2</v>
      </c>
      <c r="F10" s="312">
        <v>0.49305555555555558</v>
      </c>
      <c r="G10" s="302">
        <v>0.50208333333333333</v>
      </c>
      <c r="H10" s="6">
        <f t="shared" si="0"/>
        <v>9.0277777777777457E-3</v>
      </c>
      <c r="I10" s="62">
        <v>1</v>
      </c>
      <c r="J10" s="78">
        <v>2</v>
      </c>
      <c r="K10" s="257">
        <v>4.0862268518518522E-3</v>
      </c>
      <c r="L10" s="89">
        <v>3</v>
      </c>
      <c r="M10" s="121">
        <f t="shared" si="1"/>
        <v>4.7806712962962968E-3</v>
      </c>
      <c r="N10" s="76">
        <v>5</v>
      </c>
      <c r="O10" s="257">
        <v>3.1119212962962962E-3</v>
      </c>
      <c r="P10" s="89">
        <v>0</v>
      </c>
      <c r="Q10" s="121">
        <f t="shared" si="2"/>
        <v>3.1119212962962962E-3</v>
      </c>
      <c r="R10" s="76">
        <v>1</v>
      </c>
      <c r="S10" s="312">
        <v>0.5229166666666667</v>
      </c>
      <c r="T10" s="302">
        <v>0.53402777777777777</v>
      </c>
      <c r="U10" s="302">
        <f t="shared" si="11"/>
        <v>1.1111111111111072E-2</v>
      </c>
      <c r="V10" s="337">
        <v>6</v>
      </c>
      <c r="W10" s="78">
        <v>1</v>
      </c>
      <c r="X10" s="257">
        <v>2.2550925925925924E-3</v>
      </c>
      <c r="Y10" s="89">
        <v>0</v>
      </c>
      <c r="Z10" s="121">
        <f t="shared" si="3"/>
        <v>2.2550925925925924E-3</v>
      </c>
      <c r="AA10" s="76">
        <v>3</v>
      </c>
      <c r="AB10" s="169">
        <v>3.7615740740740739E-3</v>
      </c>
      <c r="AC10" s="89">
        <v>1</v>
      </c>
      <c r="AD10" s="6">
        <f t="shared" si="4"/>
        <v>3.9930555555555552E-3</v>
      </c>
      <c r="AE10" s="76">
        <v>2</v>
      </c>
      <c r="AF10" s="300">
        <v>0.55625000000000002</v>
      </c>
      <c r="AG10" s="307">
        <v>0.58194444444444449</v>
      </c>
      <c r="AH10" s="302">
        <f t="shared" si="5"/>
        <v>2.5694444444444464E-2</v>
      </c>
      <c r="AI10" s="374">
        <v>4</v>
      </c>
      <c r="AJ10" s="78">
        <v>3</v>
      </c>
      <c r="AK10" s="257">
        <v>3.2210648148148148E-4</v>
      </c>
      <c r="AL10" s="89">
        <v>0</v>
      </c>
      <c r="AM10" s="121">
        <f t="shared" si="6"/>
        <v>3.2210648148148148E-4</v>
      </c>
      <c r="AN10" s="76">
        <v>1</v>
      </c>
      <c r="AO10" s="257">
        <v>5.4423611111111105E-3</v>
      </c>
      <c r="AP10" s="89">
        <v>0</v>
      </c>
      <c r="AQ10" s="121">
        <f t="shared" si="7"/>
        <v>5.4423611111111105E-3</v>
      </c>
      <c r="AR10" s="76">
        <v>2</v>
      </c>
      <c r="AS10" s="257">
        <v>1.4984953703703705E-3</v>
      </c>
      <c r="AT10" s="89">
        <v>0</v>
      </c>
      <c r="AU10" s="121">
        <f t="shared" si="8"/>
        <v>1.4984953703703705E-3</v>
      </c>
      <c r="AV10" s="96">
        <v>1</v>
      </c>
      <c r="AW10" s="257">
        <v>3.7043981481481481E-3</v>
      </c>
      <c r="AX10" s="89">
        <v>0</v>
      </c>
      <c r="AY10" s="121">
        <f t="shared" si="9"/>
        <v>3.7043981481481481E-3</v>
      </c>
      <c r="AZ10" s="240">
        <v>3</v>
      </c>
      <c r="BA10" s="377">
        <v>1</v>
      </c>
      <c r="BB10" s="331">
        <v>9</v>
      </c>
      <c r="BC10" s="76">
        <v>1</v>
      </c>
      <c r="BD10" s="315">
        <f>E10+J10+N10+R10+W10+AA10+AE10+AJ10+AN10+AR10+AV10+AZ10+BC10</f>
        <v>27</v>
      </c>
      <c r="BE10" s="111" t="s">
        <v>34</v>
      </c>
      <c r="BG10" s="312">
        <v>0.47222222222222227</v>
      </c>
      <c r="BH10" s="302">
        <v>0.63888888888888895</v>
      </c>
      <c r="BI10" s="302">
        <f t="shared" si="12"/>
        <v>0.16666666666666669</v>
      </c>
      <c r="BJ10" s="302">
        <v>0</v>
      </c>
      <c r="BK10" s="317">
        <f t="shared" si="13"/>
        <v>0.16666666666666669</v>
      </c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</row>
    <row r="11" spans="1:83" s="61" customFormat="1" ht="18" customHeight="1">
      <c r="A11" s="220" t="s">
        <v>53</v>
      </c>
      <c r="B11" s="259">
        <v>8.2768518518518529E-3</v>
      </c>
      <c r="C11" s="158">
        <v>3</v>
      </c>
      <c r="D11" s="121">
        <f t="shared" si="10"/>
        <v>8.9712962962962967E-3</v>
      </c>
      <c r="E11" s="217">
        <v>3</v>
      </c>
      <c r="F11" s="312">
        <v>0.50486111111111109</v>
      </c>
      <c r="G11" s="302">
        <v>0.53749999999999998</v>
      </c>
      <c r="H11" s="6">
        <f t="shared" si="0"/>
        <v>3.2638888888888884E-2</v>
      </c>
      <c r="I11" s="218">
        <v>0</v>
      </c>
      <c r="J11" s="219">
        <v>4</v>
      </c>
      <c r="K11" s="257">
        <v>3.7550925925925929E-3</v>
      </c>
      <c r="L11" s="158">
        <v>1</v>
      </c>
      <c r="M11" s="121">
        <f t="shared" si="1"/>
        <v>3.9865740740740747E-3</v>
      </c>
      <c r="N11" s="217">
        <v>2</v>
      </c>
      <c r="O11" s="257">
        <v>4.7218749999999995E-3</v>
      </c>
      <c r="P11" s="158">
        <v>6</v>
      </c>
      <c r="Q11" s="121">
        <f t="shared" si="2"/>
        <v>6.1107638888888887E-3</v>
      </c>
      <c r="R11" s="217">
        <v>5</v>
      </c>
      <c r="S11" s="312">
        <v>0.53611111111111109</v>
      </c>
      <c r="T11" s="302">
        <v>0.5708333333333333</v>
      </c>
      <c r="U11" s="302">
        <f t="shared" si="11"/>
        <v>3.472222222222221E-2</v>
      </c>
      <c r="V11" s="359">
        <v>6</v>
      </c>
      <c r="W11" s="219">
        <v>1</v>
      </c>
      <c r="X11" s="257">
        <v>3.1556712962962957E-3</v>
      </c>
      <c r="Y11" s="158">
        <v>1</v>
      </c>
      <c r="Z11" s="121">
        <f t="shared" si="3"/>
        <v>3.3871527777777771E-3</v>
      </c>
      <c r="AA11" s="217">
        <v>5</v>
      </c>
      <c r="AB11" s="169">
        <v>5.5092592592592589E-3</v>
      </c>
      <c r="AC11" s="158">
        <v>4</v>
      </c>
      <c r="AD11" s="6">
        <f t="shared" si="4"/>
        <v>6.4351851851851844E-3</v>
      </c>
      <c r="AE11" s="217">
        <v>3</v>
      </c>
      <c r="AF11" s="300">
        <v>0.60138888888888886</v>
      </c>
      <c r="AG11" s="307">
        <v>0.62152777777777779</v>
      </c>
      <c r="AH11" s="302">
        <f t="shared" si="5"/>
        <v>2.0138888888888928E-2</v>
      </c>
      <c r="AI11" s="375">
        <v>4</v>
      </c>
      <c r="AJ11" s="219">
        <v>2</v>
      </c>
      <c r="AK11" s="257">
        <v>6.6365740740740751E-4</v>
      </c>
      <c r="AL11" s="158">
        <v>0</v>
      </c>
      <c r="AM11" s="121">
        <f t="shared" si="6"/>
        <v>6.6365740740740751E-4</v>
      </c>
      <c r="AN11" s="217">
        <v>3</v>
      </c>
      <c r="AO11" s="257">
        <v>8.3467592592592604E-3</v>
      </c>
      <c r="AP11" s="158">
        <v>0</v>
      </c>
      <c r="AQ11" s="121">
        <f t="shared" si="7"/>
        <v>8.3467592592592604E-3</v>
      </c>
      <c r="AR11" s="217">
        <v>5</v>
      </c>
      <c r="AS11" s="257">
        <v>2.3762731481481482E-3</v>
      </c>
      <c r="AT11" s="158">
        <v>0</v>
      </c>
      <c r="AU11" s="121">
        <f t="shared" si="8"/>
        <v>2.3762731481481482E-3</v>
      </c>
      <c r="AV11" s="99">
        <v>3</v>
      </c>
      <c r="AW11" s="257">
        <v>2.4302083333333333E-3</v>
      </c>
      <c r="AX11" s="158">
        <v>3</v>
      </c>
      <c r="AY11" s="121">
        <f t="shared" si="9"/>
        <v>3.1246527777777778E-3</v>
      </c>
      <c r="AZ11" s="325">
        <v>1</v>
      </c>
      <c r="BA11" s="377">
        <v>3</v>
      </c>
      <c r="BB11" s="331">
        <v>7</v>
      </c>
      <c r="BC11" s="76">
        <v>5</v>
      </c>
      <c r="BD11" s="315">
        <f>E11+J11+N11+R11+W11+AA11+AE11+AJ11+AN11+AR11+AV11+AZ11+BC11</f>
        <v>42</v>
      </c>
      <c r="BE11" s="365" t="s">
        <v>237</v>
      </c>
      <c r="BG11" s="312">
        <v>0.4861111111111111</v>
      </c>
      <c r="BH11" s="302">
        <v>0.68958333333333333</v>
      </c>
      <c r="BI11" s="302">
        <f t="shared" si="12"/>
        <v>0.20347222222222222</v>
      </c>
      <c r="BJ11" s="302">
        <v>0</v>
      </c>
      <c r="BK11" s="317">
        <f t="shared" si="13"/>
        <v>0.20347222222222222</v>
      </c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</row>
    <row r="12" spans="1:83" s="61" customFormat="1" ht="18" customHeight="1" thickBot="1">
      <c r="A12" s="372" t="s">
        <v>110</v>
      </c>
      <c r="B12" s="260">
        <v>5.382060185185185E-3</v>
      </c>
      <c r="C12" s="108">
        <v>0</v>
      </c>
      <c r="D12" s="295">
        <f t="shared" si="10"/>
        <v>5.382060185185185E-3</v>
      </c>
      <c r="E12" s="77">
        <v>1</v>
      </c>
      <c r="F12" s="313">
        <v>0.51180555555555551</v>
      </c>
      <c r="G12" s="311">
        <v>0.52152777777777781</v>
      </c>
      <c r="H12" s="92">
        <f t="shared" si="0"/>
        <v>9.7222222222222987E-3</v>
      </c>
      <c r="I12" s="79">
        <v>0</v>
      </c>
      <c r="J12" s="80">
        <v>3</v>
      </c>
      <c r="K12" s="258">
        <v>3.7532407407407406E-3</v>
      </c>
      <c r="L12" s="108">
        <v>4</v>
      </c>
      <c r="M12" s="295">
        <f t="shared" si="1"/>
        <v>4.6791666666666665E-3</v>
      </c>
      <c r="N12" s="77">
        <v>4</v>
      </c>
      <c r="O12" s="258">
        <v>3.2024305555555552E-3</v>
      </c>
      <c r="P12" s="108">
        <v>0</v>
      </c>
      <c r="Q12" s="295">
        <f t="shared" si="2"/>
        <v>3.2024305555555552E-3</v>
      </c>
      <c r="R12" s="77">
        <v>3</v>
      </c>
      <c r="S12" s="313">
        <v>0.54027777777777775</v>
      </c>
      <c r="T12" s="311">
        <v>0.55347222222222225</v>
      </c>
      <c r="U12" s="311">
        <f t="shared" si="11"/>
        <v>1.3194444444444509E-2</v>
      </c>
      <c r="V12" s="360">
        <v>6</v>
      </c>
      <c r="W12" s="80">
        <v>1</v>
      </c>
      <c r="X12" s="258">
        <v>1.5747685185185185E-3</v>
      </c>
      <c r="Y12" s="108">
        <v>0</v>
      </c>
      <c r="Z12" s="295">
        <f t="shared" si="3"/>
        <v>1.5747685185185185E-3</v>
      </c>
      <c r="AA12" s="77">
        <v>1</v>
      </c>
      <c r="AB12" s="170">
        <v>3.2060185185185191E-3</v>
      </c>
      <c r="AC12" s="108">
        <v>0</v>
      </c>
      <c r="AD12" s="92">
        <f t="shared" si="4"/>
        <v>3.2060185185185191E-3</v>
      </c>
      <c r="AE12" s="77">
        <v>1</v>
      </c>
      <c r="AF12" s="301">
        <v>0.58402777777777781</v>
      </c>
      <c r="AG12" s="314">
        <v>0.60069444444444442</v>
      </c>
      <c r="AH12" s="311">
        <f t="shared" si="5"/>
        <v>1.6666666666666607E-2</v>
      </c>
      <c r="AI12" s="376">
        <v>4</v>
      </c>
      <c r="AJ12" s="80">
        <v>1</v>
      </c>
      <c r="AK12" s="258">
        <v>5.6643518518518512E-4</v>
      </c>
      <c r="AL12" s="108">
        <v>0</v>
      </c>
      <c r="AM12" s="295">
        <f t="shared" si="6"/>
        <v>5.6643518518518512E-4</v>
      </c>
      <c r="AN12" s="77">
        <v>2</v>
      </c>
      <c r="AO12" s="258">
        <v>7.2906249999999994E-3</v>
      </c>
      <c r="AP12" s="108">
        <v>0</v>
      </c>
      <c r="AQ12" s="295">
        <f t="shared" si="7"/>
        <v>7.2906249999999994E-3</v>
      </c>
      <c r="AR12" s="77">
        <v>4</v>
      </c>
      <c r="AS12" s="258">
        <v>1.6229166666666666E-3</v>
      </c>
      <c r="AT12" s="108">
        <v>0</v>
      </c>
      <c r="AU12" s="295">
        <f t="shared" si="8"/>
        <v>1.6229166666666666E-3</v>
      </c>
      <c r="AV12" s="100">
        <v>2</v>
      </c>
      <c r="AW12" s="258">
        <v>3.4541666666666666E-3</v>
      </c>
      <c r="AX12" s="108">
        <v>0</v>
      </c>
      <c r="AY12" s="295">
        <f t="shared" si="9"/>
        <v>3.4541666666666666E-3</v>
      </c>
      <c r="AZ12" s="241">
        <v>2</v>
      </c>
      <c r="BA12" s="378">
        <v>5</v>
      </c>
      <c r="BB12" s="333">
        <v>8</v>
      </c>
      <c r="BC12" s="77">
        <v>4</v>
      </c>
      <c r="BD12" s="316">
        <f>E12+J12+N12+R12+W12+AA12+AE12+AJ12+AN12+AR12+AV12+AZ12+BC12</f>
        <v>29</v>
      </c>
      <c r="BE12" s="112" t="s">
        <v>35</v>
      </c>
      <c r="BG12" s="312">
        <v>0.49305555555555558</v>
      </c>
      <c r="BH12" s="302">
        <v>0.65069444444444446</v>
      </c>
      <c r="BI12" s="302">
        <f t="shared" si="12"/>
        <v>0.15763888888888888</v>
      </c>
      <c r="BJ12" s="302">
        <v>0</v>
      </c>
      <c r="BK12" s="317">
        <f t="shared" si="13"/>
        <v>0.15763888888888888</v>
      </c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</row>
    <row r="13" spans="1:83" s="60" customFormat="1" ht="12.6" customHeight="1">
      <c r="A13" s="189"/>
      <c r="B13" s="48"/>
      <c r="C13" s="48"/>
      <c r="D13" s="48"/>
      <c r="E13" s="67"/>
      <c r="F13" s="171"/>
      <c r="G13" s="171"/>
      <c r="H13" s="48"/>
      <c r="I13" s="81"/>
      <c r="J13" s="70"/>
      <c r="K13" s="48"/>
      <c r="L13" s="48"/>
      <c r="M13" s="48"/>
      <c r="N13" s="67"/>
      <c r="O13" s="48"/>
      <c r="P13" s="48"/>
      <c r="Q13" s="48"/>
      <c r="R13" s="67"/>
      <c r="S13" s="171"/>
      <c r="T13" s="171"/>
      <c r="U13" s="171"/>
      <c r="V13" s="48"/>
      <c r="W13" s="70"/>
      <c r="X13" s="48"/>
      <c r="Y13" s="48"/>
      <c r="Z13" s="48"/>
      <c r="AA13" s="67"/>
      <c r="AB13" s="48"/>
      <c r="AC13" s="48"/>
      <c r="AD13" s="48"/>
      <c r="AE13" s="67"/>
      <c r="AF13" s="48"/>
      <c r="AG13" s="48"/>
      <c r="AH13" s="48"/>
      <c r="AI13" s="67"/>
      <c r="AJ13" s="176"/>
      <c r="AK13" s="171"/>
      <c r="AL13" s="48"/>
      <c r="AM13" s="172"/>
      <c r="AN13" s="70"/>
      <c r="AO13" s="48"/>
      <c r="AP13" s="48"/>
      <c r="AQ13" s="48"/>
      <c r="AR13" s="67"/>
      <c r="AS13" s="48"/>
      <c r="AT13" s="48"/>
      <c r="AU13" s="48"/>
      <c r="AV13" s="67"/>
      <c r="AW13" s="48"/>
      <c r="AX13" s="48"/>
      <c r="AY13" s="48"/>
      <c r="AZ13" s="173"/>
      <c r="BA13" s="48"/>
      <c r="BB13" s="48"/>
      <c r="BC13" s="48"/>
      <c r="BF13" s="171"/>
      <c r="BG13" s="171"/>
      <c r="BH13" s="171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</row>
    <row r="14" spans="1:83" ht="24" customHeight="1">
      <c r="B14" s="7"/>
      <c r="C14" s="7"/>
      <c r="E14" s="118" t="s">
        <v>71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</row>
    <row r="15" spans="1:83" ht="18.600000000000001" customHeight="1" thickBot="1">
      <c r="A15" s="2"/>
      <c r="B15" s="2"/>
      <c r="BJ15" s="523" t="s">
        <v>140</v>
      </c>
      <c r="BK15" s="523"/>
    </row>
    <row r="16" spans="1:83" s="13" customFormat="1" ht="34.799999999999997" customHeight="1">
      <c r="A16" s="520" t="s">
        <v>61</v>
      </c>
      <c r="B16" s="484" t="s">
        <v>231</v>
      </c>
      <c r="C16" s="485"/>
      <c r="D16" s="485"/>
      <c r="E16" s="486"/>
      <c r="F16" s="484" t="s">
        <v>254</v>
      </c>
      <c r="G16" s="485"/>
      <c r="H16" s="485"/>
      <c r="I16" s="485"/>
      <c r="J16" s="486"/>
      <c r="K16" s="524" t="s">
        <v>141</v>
      </c>
      <c r="L16" s="485"/>
      <c r="M16" s="485"/>
      <c r="N16" s="486"/>
      <c r="O16" s="484" t="s">
        <v>122</v>
      </c>
      <c r="P16" s="485"/>
      <c r="Q16" s="485"/>
      <c r="R16" s="486"/>
      <c r="S16" s="501" t="s">
        <v>229</v>
      </c>
      <c r="T16" s="502"/>
      <c r="U16" s="502"/>
      <c r="V16" s="502"/>
      <c r="W16" s="503"/>
      <c r="X16" s="524" t="s">
        <v>142</v>
      </c>
      <c r="Y16" s="485"/>
      <c r="Z16" s="485"/>
      <c r="AA16" s="486"/>
      <c r="AB16" s="525" t="s">
        <v>27</v>
      </c>
      <c r="AC16" s="485"/>
      <c r="AD16" s="485"/>
      <c r="AE16" s="526"/>
      <c r="AF16" s="501" t="s">
        <v>247</v>
      </c>
      <c r="AG16" s="502"/>
      <c r="AH16" s="502"/>
      <c r="AI16" s="502"/>
      <c r="AJ16" s="503"/>
      <c r="AK16" s="525" t="s">
        <v>50</v>
      </c>
      <c r="AL16" s="485"/>
      <c r="AM16" s="485"/>
      <c r="AN16" s="526"/>
      <c r="AO16" s="484" t="s">
        <v>232</v>
      </c>
      <c r="AP16" s="485"/>
      <c r="AQ16" s="485"/>
      <c r="AR16" s="486"/>
      <c r="AS16" s="525" t="s">
        <v>54</v>
      </c>
      <c r="AT16" s="485"/>
      <c r="AU16" s="485"/>
      <c r="AV16" s="526"/>
      <c r="AW16" s="484" t="s">
        <v>51</v>
      </c>
      <c r="AX16" s="485"/>
      <c r="AY16" s="485"/>
      <c r="AZ16" s="486"/>
      <c r="BA16" s="516" t="s">
        <v>234</v>
      </c>
      <c r="BB16" s="517"/>
      <c r="BC16" s="518"/>
      <c r="BD16" s="527" t="s">
        <v>11</v>
      </c>
      <c r="BE16" s="506" t="s">
        <v>12</v>
      </c>
      <c r="BG16" s="535" t="s">
        <v>31</v>
      </c>
      <c r="BH16" s="532" t="s">
        <v>124</v>
      </c>
      <c r="BI16" s="532" t="s">
        <v>37</v>
      </c>
      <c r="BJ16" s="532" t="s">
        <v>38</v>
      </c>
      <c r="BK16" s="533" t="s">
        <v>44</v>
      </c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</row>
    <row r="17" spans="1:83" s="13" customFormat="1" ht="40.200000000000003" customHeight="1">
      <c r="A17" s="521"/>
      <c r="B17" s="193" t="s">
        <v>13</v>
      </c>
      <c r="C17" s="109" t="s">
        <v>129</v>
      </c>
      <c r="D17" s="109" t="s">
        <v>15</v>
      </c>
      <c r="E17" s="94" t="s">
        <v>16</v>
      </c>
      <c r="F17" s="193" t="s">
        <v>31</v>
      </c>
      <c r="G17" s="109" t="s">
        <v>32</v>
      </c>
      <c r="H17" s="109" t="s">
        <v>13</v>
      </c>
      <c r="I17" s="168" t="s">
        <v>250</v>
      </c>
      <c r="J17" s="94" t="s">
        <v>16</v>
      </c>
      <c r="K17" s="193" t="s">
        <v>13</v>
      </c>
      <c r="L17" s="109" t="s">
        <v>129</v>
      </c>
      <c r="M17" s="109" t="s">
        <v>15</v>
      </c>
      <c r="N17" s="94" t="s">
        <v>16</v>
      </c>
      <c r="O17" s="193" t="s">
        <v>13</v>
      </c>
      <c r="P17" s="109" t="s">
        <v>129</v>
      </c>
      <c r="Q17" s="109" t="s">
        <v>15</v>
      </c>
      <c r="R17" s="94" t="s">
        <v>16</v>
      </c>
      <c r="S17" s="230" t="s">
        <v>31</v>
      </c>
      <c r="T17" s="109" t="s">
        <v>32</v>
      </c>
      <c r="U17" s="109" t="s">
        <v>33</v>
      </c>
      <c r="V17" s="168" t="s">
        <v>250</v>
      </c>
      <c r="W17" s="226" t="s">
        <v>16</v>
      </c>
      <c r="X17" s="193" t="s">
        <v>13</v>
      </c>
      <c r="Y17" s="109" t="s">
        <v>129</v>
      </c>
      <c r="Z17" s="109" t="s">
        <v>15</v>
      </c>
      <c r="AA17" s="94" t="s">
        <v>16</v>
      </c>
      <c r="AB17" s="230" t="s">
        <v>13</v>
      </c>
      <c r="AC17" s="109" t="s">
        <v>129</v>
      </c>
      <c r="AD17" s="109" t="s">
        <v>15</v>
      </c>
      <c r="AE17" s="226" t="s">
        <v>16</v>
      </c>
      <c r="AF17" s="193" t="s">
        <v>31</v>
      </c>
      <c r="AG17" s="109" t="s">
        <v>32</v>
      </c>
      <c r="AH17" s="109" t="s">
        <v>33</v>
      </c>
      <c r="AI17" s="168" t="s">
        <v>250</v>
      </c>
      <c r="AJ17" s="94" t="s">
        <v>16</v>
      </c>
      <c r="AK17" s="230" t="s">
        <v>13</v>
      </c>
      <c r="AL17" s="109" t="s">
        <v>129</v>
      </c>
      <c r="AM17" s="109" t="s">
        <v>15</v>
      </c>
      <c r="AN17" s="226" t="s">
        <v>16</v>
      </c>
      <c r="AO17" s="193" t="s">
        <v>13</v>
      </c>
      <c r="AP17" s="109" t="s">
        <v>129</v>
      </c>
      <c r="AQ17" s="109" t="s">
        <v>15</v>
      </c>
      <c r="AR17" s="94" t="s">
        <v>16</v>
      </c>
      <c r="AS17" s="230" t="s">
        <v>13</v>
      </c>
      <c r="AT17" s="109" t="s">
        <v>129</v>
      </c>
      <c r="AU17" s="109" t="s">
        <v>15</v>
      </c>
      <c r="AV17" s="226" t="s">
        <v>16</v>
      </c>
      <c r="AW17" s="193" t="s">
        <v>13</v>
      </c>
      <c r="AX17" s="109" t="s">
        <v>129</v>
      </c>
      <c r="AY17" s="109" t="s">
        <v>15</v>
      </c>
      <c r="AZ17" s="94" t="s">
        <v>16</v>
      </c>
      <c r="BA17" s="193" t="s">
        <v>253</v>
      </c>
      <c r="BB17" s="266" t="s">
        <v>235</v>
      </c>
      <c r="BC17" s="94" t="s">
        <v>16</v>
      </c>
      <c r="BD17" s="528"/>
      <c r="BE17" s="507"/>
      <c r="BG17" s="536"/>
      <c r="BH17" s="483"/>
      <c r="BI17" s="483"/>
      <c r="BJ17" s="483"/>
      <c r="BK17" s="534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</row>
    <row r="18" spans="1:83" s="61" customFormat="1" ht="18" customHeight="1">
      <c r="A18" s="208" t="s">
        <v>113</v>
      </c>
      <c r="B18" s="293">
        <v>6.9444444444444441E-3</v>
      </c>
      <c r="C18" s="89">
        <v>3</v>
      </c>
      <c r="D18" s="121">
        <f t="shared" ref="D18:D22" si="14">B18+(C18*($C$4/86400))</f>
        <v>7.6388888888888886E-3</v>
      </c>
      <c r="E18" s="76">
        <v>5</v>
      </c>
      <c r="F18" s="312">
        <v>0.52222222222222225</v>
      </c>
      <c r="G18" s="302">
        <v>0.52916666666666667</v>
      </c>
      <c r="H18" s="302">
        <f t="shared" ref="H18:H22" si="15">G18-F18</f>
        <v>6.9444444444444198E-3</v>
      </c>
      <c r="I18" s="379">
        <v>1</v>
      </c>
      <c r="J18" s="381">
        <v>3</v>
      </c>
      <c r="K18" s="293">
        <v>3.3130787037037035E-3</v>
      </c>
      <c r="L18" s="89">
        <v>0</v>
      </c>
      <c r="M18" s="121">
        <f t="shared" ref="M18:M22" si="16">K18+(L18*($C$4/86400))</f>
        <v>3.3130787037037035E-3</v>
      </c>
      <c r="N18" s="76">
        <v>2</v>
      </c>
      <c r="O18" s="293">
        <v>2.2030092592592592E-3</v>
      </c>
      <c r="P18" s="89">
        <v>0</v>
      </c>
      <c r="Q18" s="121">
        <f t="shared" ref="Q18:Q22" si="17">O18+(P18*($C$4/86400))</f>
        <v>2.2030092592592592E-3</v>
      </c>
      <c r="R18" s="76">
        <v>3</v>
      </c>
      <c r="S18" s="318">
        <v>0.54513888888888895</v>
      </c>
      <c r="T18" s="302">
        <v>0.55555555555555558</v>
      </c>
      <c r="U18" s="302">
        <f>T18-S18</f>
        <v>1.041666666666663E-2</v>
      </c>
      <c r="V18" s="337">
        <v>6</v>
      </c>
      <c r="W18" s="227">
        <v>3</v>
      </c>
      <c r="X18" s="293">
        <v>1.6344907407407408E-3</v>
      </c>
      <c r="Y18" s="89">
        <v>0</v>
      </c>
      <c r="Z18" s="121">
        <f t="shared" ref="Z18:Z22" si="18">X18+(Y18*($C$4/86400))</f>
        <v>1.6344907407407408E-3</v>
      </c>
      <c r="AA18" s="76">
        <v>3</v>
      </c>
      <c r="AB18" s="231">
        <v>2.673611111111111E-3</v>
      </c>
      <c r="AC18" s="89">
        <v>3</v>
      </c>
      <c r="AD18" s="6">
        <f t="shared" ref="AD18:AD22" si="19">AB18+(AC18*($C$4/86400))</f>
        <v>3.3680555555555556E-3</v>
      </c>
      <c r="AE18" s="240">
        <v>3</v>
      </c>
      <c r="AF18" s="300">
        <v>0.58888888888888891</v>
      </c>
      <c r="AG18" s="307">
        <v>0.60902777777777783</v>
      </c>
      <c r="AH18" s="302">
        <f t="shared" ref="AH18:AH22" si="20">AG18-AF18</f>
        <v>2.0138888888888928E-2</v>
      </c>
      <c r="AI18" s="337">
        <v>3</v>
      </c>
      <c r="AJ18" s="380">
        <v>1</v>
      </c>
      <c r="AK18" s="320">
        <v>1.5252314814814816E-3</v>
      </c>
      <c r="AL18" s="89">
        <v>0</v>
      </c>
      <c r="AM18" s="121">
        <f t="shared" ref="AM18:AM22" si="21">AK18+(AL18*($C$4/86400))</f>
        <v>1.5252314814814816E-3</v>
      </c>
      <c r="AN18" s="240">
        <v>1</v>
      </c>
      <c r="AO18" s="293">
        <v>7.374884259259259E-3</v>
      </c>
      <c r="AP18" s="89">
        <v>24</v>
      </c>
      <c r="AQ18" s="121">
        <f t="shared" ref="AQ18:AQ22" si="22">AO18+(AP18*($C$4/86400))</f>
        <v>1.2930439814814815E-2</v>
      </c>
      <c r="AR18" s="76">
        <v>4</v>
      </c>
      <c r="AS18" s="320">
        <v>1.625115740740741E-3</v>
      </c>
      <c r="AT18" s="89">
        <v>0</v>
      </c>
      <c r="AU18" s="121">
        <f t="shared" ref="AU18:AU22" si="23">AS18+(AT18*($C$4/86400))</f>
        <v>1.625115740740741E-3</v>
      </c>
      <c r="AV18" s="385">
        <v>5</v>
      </c>
      <c r="AW18" s="293">
        <v>3.7047453703703704E-3</v>
      </c>
      <c r="AX18" s="89">
        <v>0</v>
      </c>
      <c r="AY18" s="121">
        <f t="shared" ref="AY18:AY22" si="24">AW18+(AX18*($C$4/86400))</f>
        <v>3.7047453703703704E-3</v>
      </c>
      <c r="AZ18" s="76">
        <v>5</v>
      </c>
      <c r="BA18" s="377">
        <v>2</v>
      </c>
      <c r="BB18" s="331">
        <v>8</v>
      </c>
      <c r="BC18" s="76">
        <v>2</v>
      </c>
      <c r="BD18" s="315">
        <f>E18+J18+N18+R18+W18+AA18+AE18+AJ18+AN18+AR18+AV18+AZ18+BC18</f>
        <v>40</v>
      </c>
      <c r="BE18" s="386" t="s">
        <v>236</v>
      </c>
      <c r="BG18" s="312">
        <v>0.5</v>
      </c>
      <c r="BH18" s="302">
        <v>0.66875000000000007</v>
      </c>
      <c r="BI18" s="302">
        <f>BH18-BG18</f>
        <v>0.16875000000000007</v>
      </c>
      <c r="BJ18" s="302"/>
      <c r="BK18" s="322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</row>
    <row r="19" spans="1:83" s="61" customFormat="1" ht="18" customHeight="1">
      <c r="A19" s="208" t="s">
        <v>110</v>
      </c>
      <c r="B19" s="293">
        <v>6.2414351851851841E-3</v>
      </c>
      <c r="C19" s="89">
        <v>0</v>
      </c>
      <c r="D19" s="121">
        <f t="shared" si="14"/>
        <v>6.2414351851851841E-3</v>
      </c>
      <c r="E19" s="76">
        <v>2</v>
      </c>
      <c r="F19" s="312">
        <v>0.52916666666666667</v>
      </c>
      <c r="G19" s="302">
        <v>0.53611111111111109</v>
      </c>
      <c r="H19" s="302">
        <f t="shared" si="15"/>
        <v>6.9444444444444198E-3</v>
      </c>
      <c r="I19" s="337">
        <v>1</v>
      </c>
      <c r="J19" s="382">
        <v>3</v>
      </c>
      <c r="K19" s="293">
        <v>3.4504629629629629E-3</v>
      </c>
      <c r="L19" s="89">
        <v>1</v>
      </c>
      <c r="M19" s="121">
        <f t="shared" si="16"/>
        <v>3.6819444444444443E-3</v>
      </c>
      <c r="N19" s="76">
        <v>3</v>
      </c>
      <c r="O19" s="293">
        <v>1.9903935185185185E-3</v>
      </c>
      <c r="P19" s="89">
        <v>0</v>
      </c>
      <c r="Q19" s="121">
        <f t="shared" si="17"/>
        <v>1.9903935185185185E-3</v>
      </c>
      <c r="R19" s="76">
        <v>2</v>
      </c>
      <c r="S19" s="318">
        <v>0.55208333333333337</v>
      </c>
      <c r="T19" s="302">
        <v>0.57222222222222219</v>
      </c>
      <c r="U19" s="302">
        <f t="shared" ref="U19:U22" si="25">T19-S19</f>
        <v>2.0138888888888817E-2</v>
      </c>
      <c r="V19" s="337">
        <v>6</v>
      </c>
      <c r="W19" s="228">
        <v>5</v>
      </c>
      <c r="X19" s="293">
        <v>1.5856481481481479E-3</v>
      </c>
      <c r="Y19" s="89">
        <v>0</v>
      </c>
      <c r="Z19" s="121">
        <f t="shared" si="18"/>
        <v>1.5856481481481479E-3</v>
      </c>
      <c r="AA19" s="76">
        <v>2</v>
      </c>
      <c r="AB19" s="231">
        <v>1.3541666666666667E-3</v>
      </c>
      <c r="AC19" s="89">
        <v>0</v>
      </c>
      <c r="AD19" s="6">
        <f t="shared" si="19"/>
        <v>1.3541666666666667E-3</v>
      </c>
      <c r="AE19" s="240">
        <v>1</v>
      </c>
      <c r="AF19" s="300">
        <v>0.60763888888888895</v>
      </c>
      <c r="AG19" s="307">
        <v>0.62847222222222221</v>
      </c>
      <c r="AH19" s="302">
        <f t="shared" si="20"/>
        <v>2.0833333333333259E-2</v>
      </c>
      <c r="AI19" s="337">
        <v>3</v>
      </c>
      <c r="AJ19" s="380">
        <v>2</v>
      </c>
      <c r="AK19" s="320">
        <v>1.9888888888888886E-3</v>
      </c>
      <c r="AL19" s="89">
        <v>0</v>
      </c>
      <c r="AM19" s="121">
        <f t="shared" si="21"/>
        <v>1.9888888888888886E-3</v>
      </c>
      <c r="AN19" s="240">
        <v>4</v>
      </c>
      <c r="AO19" s="293">
        <v>7.4341435185185179E-3</v>
      </c>
      <c r="AP19" s="89">
        <v>0</v>
      </c>
      <c r="AQ19" s="121">
        <f t="shared" si="22"/>
        <v>7.4341435185185179E-3</v>
      </c>
      <c r="AR19" s="76">
        <v>1</v>
      </c>
      <c r="AS19" s="320">
        <v>1.4062499999999997E-3</v>
      </c>
      <c r="AT19" s="89">
        <v>0</v>
      </c>
      <c r="AU19" s="121">
        <f t="shared" si="23"/>
        <v>1.4062499999999997E-3</v>
      </c>
      <c r="AV19" s="334">
        <v>2</v>
      </c>
      <c r="AW19" s="293">
        <v>2.6862268518518515E-3</v>
      </c>
      <c r="AX19" s="89">
        <v>0</v>
      </c>
      <c r="AY19" s="121">
        <f t="shared" si="24"/>
        <v>2.6862268518518515E-3</v>
      </c>
      <c r="AZ19" s="76">
        <v>1</v>
      </c>
      <c r="BA19" s="377">
        <v>5</v>
      </c>
      <c r="BB19" s="331">
        <v>8</v>
      </c>
      <c r="BC19" s="76">
        <v>4</v>
      </c>
      <c r="BD19" s="315">
        <f>E19+J19+N19+R19+W19+AA19+AE19+AJ19+AN19+AR19+AV19+AZ19+BC19</f>
        <v>32</v>
      </c>
      <c r="BE19" s="368" t="s">
        <v>34</v>
      </c>
      <c r="BG19" s="312">
        <v>0.50694444444444442</v>
      </c>
      <c r="BH19" s="302">
        <v>0.69861111111111107</v>
      </c>
      <c r="BI19" s="302">
        <f>BH19-BG19</f>
        <v>0.19166666666666665</v>
      </c>
      <c r="BJ19" s="302"/>
      <c r="BK19" s="322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</row>
    <row r="20" spans="1:83" s="60" customFormat="1" ht="18" customHeight="1">
      <c r="A20" s="208" t="s">
        <v>114</v>
      </c>
      <c r="B20" s="293">
        <v>6.9444444444444441E-3</v>
      </c>
      <c r="C20" s="89">
        <v>0</v>
      </c>
      <c r="D20" s="121">
        <f t="shared" si="14"/>
        <v>6.9444444444444441E-3</v>
      </c>
      <c r="E20" s="76">
        <v>3</v>
      </c>
      <c r="F20" s="312">
        <v>0.53819444444444442</v>
      </c>
      <c r="G20" s="302">
        <v>0.54375000000000007</v>
      </c>
      <c r="H20" s="302">
        <f t="shared" si="15"/>
        <v>5.5555555555556468E-3</v>
      </c>
      <c r="I20" s="337">
        <v>0</v>
      </c>
      <c r="J20" s="382">
        <v>5</v>
      </c>
      <c r="K20" s="293">
        <v>5.2824074074074067E-3</v>
      </c>
      <c r="L20" s="89">
        <v>0</v>
      </c>
      <c r="M20" s="121">
        <f t="shared" si="16"/>
        <v>5.2824074074074067E-3</v>
      </c>
      <c r="N20" s="76">
        <v>4</v>
      </c>
      <c r="O20" s="293">
        <v>2.8009259259259259E-3</v>
      </c>
      <c r="P20" s="89">
        <v>0</v>
      </c>
      <c r="Q20" s="121">
        <f t="shared" si="17"/>
        <v>2.8009259259259259E-3</v>
      </c>
      <c r="R20" s="76">
        <v>5</v>
      </c>
      <c r="S20" s="318">
        <v>0.56874999999999998</v>
      </c>
      <c r="T20" s="302">
        <v>0.57708333333333328</v>
      </c>
      <c r="U20" s="302">
        <f t="shared" si="25"/>
        <v>8.3333333333333037E-3</v>
      </c>
      <c r="V20" s="337">
        <v>6</v>
      </c>
      <c r="W20" s="228">
        <v>1</v>
      </c>
      <c r="X20" s="293">
        <v>1.827777777777778E-3</v>
      </c>
      <c r="Y20" s="89">
        <v>0</v>
      </c>
      <c r="Z20" s="121">
        <f t="shared" si="18"/>
        <v>1.827777777777778E-3</v>
      </c>
      <c r="AA20" s="76">
        <v>5</v>
      </c>
      <c r="AB20" s="231">
        <v>3.530092592592592E-3</v>
      </c>
      <c r="AC20" s="89">
        <v>3</v>
      </c>
      <c r="AD20" s="6">
        <f t="shared" si="19"/>
        <v>4.2245370370370362E-3</v>
      </c>
      <c r="AE20" s="240">
        <v>4</v>
      </c>
      <c r="AF20" s="300">
        <v>0.61319444444444449</v>
      </c>
      <c r="AG20" s="307">
        <v>0.63402777777777775</v>
      </c>
      <c r="AH20" s="302">
        <f t="shared" si="20"/>
        <v>2.0833333333333259E-2</v>
      </c>
      <c r="AI20" s="337">
        <v>3</v>
      </c>
      <c r="AJ20" s="380">
        <v>2</v>
      </c>
      <c r="AK20" s="320">
        <v>2.1834490740740742E-3</v>
      </c>
      <c r="AL20" s="89">
        <v>0</v>
      </c>
      <c r="AM20" s="121">
        <f t="shared" si="21"/>
        <v>2.1834490740740742E-3</v>
      </c>
      <c r="AN20" s="240">
        <v>5</v>
      </c>
      <c r="AO20" s="293">
        <v>1.110138888888889E-2</v>
      </c>
      <c r="AP20" s="89">
        <v>12</v>
      </c>
      <c r="AQ20" s="121">
        <f t="shared" si="22"/>
        <v>1.3879166666666668E-2</v>
      </c>
      <c r="AR20" s="76">
        <v>5</v>
      </c>
      <c r="AS20" s="320">
        <v>1.608449074074074E-3</v>
      </c>
      <c r="AT20" s="89">
        <v>0</v>
      </c>
      <c r="AU20" s="121">
        <f t="shared" si="23"/>
        <v>1.608449074074074E-3</v>
      </c>
      <c r="AV20" s="334">
        <v>4</v>
      </c>
      <c r="AW20" s="293">
        <v>3.3253472222222222E-3</v>
      </c>
      <c r="AX20" s="89">
        <v>0</v>
      </c>
      <c r="AY20" s="121">
        <f t="shared" si="24"/>
        <v>3.3253472222222222E-3</v>
      </c>
      <c r="AZ20" s="76">
        <v>2</v>
      </c>
      <c r="BA20" s="377">
        <v>3</v>
      </c>
      <c r="BB20" s="331">
        <v>8</v>
      </c>
      <c r="BC20" s="76">
        <v>3</v>
      </c>
      <c r="BD20" s="315">
        <f>E20+J20+N20+R20+W20+AA20+AE20+AJ20+AN20+AR20+AV20+AZ20+BC20</f>
        <v>48</v>
      </c>
      <c r="BE20" s="386" t="s">
        <v>237</v>
      </c>
      <c r="BG20" s="312">
        <v>0.51388888888888895</v>
      </c>
      <c r="BH20" s="302">
        <v>0.70694444444444438</v>
      </c>
      <c r="BI20" s="302">
        <f>BH20-BG20</f>
        <v>0.19305555555555542</v>
      </c>
      <c r="BJ20" s="302"/>
      <c r="BK20" s="322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</row>
    <row r="21" spans="1:83" s="60" customFormat="1" ht="18" customHeight="1">
      <c r="A21" s="208" t="s">
        <v>73</v>
      </c>
      <c r="B21" s="293">
        <v>6.9444444444444441E-3</v>
      </c>
      <c r="C21" s="89">
        <v>0</v>
      </c>
      <c r="D21" s="121">
        <f t="shared" si="14"/>
        <v>6.9444444444444441E-3</v>
      </c>
      <c r="E21" s="76">
        <v>3</v>
      </c>
      <c r="F21" s="312">
        <v>0.54722222222222217</v>
      </c>
      <c r="G21" s="302">
        <v>0.55277777777777781</v>
      </c>
      <c r="H21" s="302">
        <f t="shared" si="15"/>
        <v>5.5555555555556468E-3</v>
      </c>
      <c r="I21" s="337">
        <v>1</v>
      </c>
      <c r="J21" s="382">
        <v>1</v>
      </c>
      <c r="K21" s="293">
        <v>2.6081018518518515E-3</v>
      </c>
      <c r="L21" s="89">
        <v>0</v>
      </c>
      <c r="M21" s="121">
        <f t="shared" si="16"/>
        <v>2.6081018518518515E-3</v>
      </c>
      <c r="N21" s="76">
        <v>1</v>
      </c>
      <c r="O21" s="293">
        <v>2.4479166666666664E-3</v>
      </c>
      <c r="P21" s="89">
        <v>0</v>
      </c>
      <c r="Q21" s="121">
        <f t="shared" si="17"/>
        <v>2.4479166666666664E-3</v>
      </c>
      <c r="R21" s="76">
        <v>4</v>
      </c>
      <c r="S21" s="318">
        <v>0.57430555555555551</v>
      </c>
      <c r="T21" s="302">
        <v>0.58402777777777781</v>
      </c>
      <c r="U21" s="302">
        <f t="shared" si="25"/>
        <v>9.7222222222222987E-3</v>
      </c>
      <c r="V21" s="337">
        <v>6</v>
      </c>
      <c r="W21" s="228">
        <v>2</v>
      </c>
      <c r="X21" s="293">
        <v>1.7274305555555556E-3</v>
      </c>
      <c r="Y21" s="89">
        <v>0</v>
      </c>
      <c r="Z21" s="121">
        <f t="shared" si="18"/>
        <v>1.7274305555555556E-3</v>
      </c>
      <c r="AA21" s="76">
        <v>4</v>
      </c>
      <c r="AB21" s="231">
        <v>5.9953703703703697E-3</v>
      </c>
      <c r="AC21" s="89">
        <v>1</v>
      </c>
      <c r="AD21" s="6">
        <f t="shared" si="19"/>
        <v>6.2268518518518515E-3</v>
      </c>
      <c r="AE21" s="240">
        <v>5</v>
      </c>
      <c r="AF21" s="300">
        <v>0.62222222222222223</v>
      </c>
      <c r="AG21" s="307">
        <v>0.64444444444444449</v>
      </c>
      <c r="AH21" s="302">
        <f t="shared" si="20"/>
        <v>2.2222222222222254E-2</v>
      </c>
      <c r="AI21" s="337">
        <v>1</v>
      </c>
      <c r="AJ21" s="380">
        <v>4</v>
      </c>
      <c r="AK21" s="320">
        <v>1.8079861111111111E-3</v>
      </c>
      <c r="AL21" s="89">
        <v>0</v>
      </c>
      <c r="AM21" s="121">
        <f t="shared" si="21"/>
        <v>1.8079861111111111E-3</v>
      </c>
      <c r="AN21" s="240">
        <v>3</v>
      </c>
      <c r="AO21" s="293">
        <v>7.4428240740740739E-3</v>
      </c>
      <c r="AP21" s="89">
        <v>6</v>
      </c>
      <c r="AQ21" s="121">
        <f t="shared" si="22"/>
        <v>8.8317129629629631E-3</v>
      </c>
      <c r="AR21" s="76">
        <v>2</v>
      </c>
      <c r="AS21" s="320">
        <v>1.5660879629629629E-3</v>
      </c>
      <c r="AT21" s="89">
        <v>0</v>
      </c>
      <c r="AU21" s="121">
        <f t="shared" si="23"/>
        <v>1.5660879629629629E-3</v>
      </c>
      <c r="AV21" s="334">
        <v>3</v>
      </c>
      <c r="AW21" s="293">
        <v>3.4012731481481481E-3</v>
      </c>
      <c r="AX21" s="89">
        <v>0</v>
      </c>
      <c r="AY21" s="121">
        <f t="shared" si="24"/>
        <v>3.4012731481481481E-3</v>
      </c>
      <c r="AZ21" s="76">
        <v>3</v>
      </c>
      <c r="BA21" s="377">
        <v>1</v>
      </c>
      <c r="BB21" s="331">
        <v>10</v>
      </c>
      <c r="BC21" s="76">
        <v>1</v>
      </c>
      <c r="BD21" s="315">
        <f>E21+J21+N21+R21+W21+AA21+AE21+AJ21+AN21+AR21+AV21+AZ21+BC21</f>
        <v>36</v>
      </c>
      <c r="BE21" s="368" t="s">
        <v>36</v>
      </c>
      <c r="BG21" s="312">
        <v>0.52083333333333337</v>
      </c>
      <c r="BH21" s="302">
        <v>0.71597222222222223</v>
      </c>
      <c r="BI21" s="302">
        <f t="shared" ref="BI21:BI22" si="26">BH21-BG21</f>
        <v>0.19513888888888886</v>
      </c>
      <c r="BJ21" s="302"/>
      <c r="BK21" s="322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</row>
    <row r="22" spans="1:83" s="60" customFormat="1" ht="18" customHeight="1" thickBot="1">
      <c r="A22" s="233" t="s">
        <v>223</v>
      </c>
      <c r="B22" s="294">
        <v>4.1258101851851855E-3</v>
      </c>
      <c r="C22" s="108">
        <v>0</v>
      </c>
      <c r="D22" s="295">
        <f t="shared" si="14"/>
        <v>4.1258101851851855E-3</v>
      </c>
      <c r="E22" s="245">
        <v>1</v>
      </c>
      <c r="F22" s="313">
        <v>0.56388888888888888</v>
      </c>
      <c r="G22" s="311">
        <v>0.56944444444444442</v>
      </c>
      <c r="H22" s="311">
        <f t="shared" si="15"/>
        <v>5.5555555555555358E-3</v>
      </c>
      <c r="I22" s="360">
        <v>1</v>
      </c>
      <c r="J22" s="383">
        <v>1</v>
      </c>
      <c r="K22" s="294">
        <v>3.820138888888889E-3</v>
      </c>
      <c r="L22" s="108">
        <v>7</v>
      </c>
      <c r="M22" s="295">
        <f t="shared" si="16"/>
        <v>5.4405092592592595E-3</v>
      </c>
      <c r="N22" s="77">
        <v>5</v>
      </c>
      <c r="O22" s="294">
        <v>1.9006944444444444E-3</v>
      </c>
      <c r="P22" s="108">
        <v>0</v>
      </c>
      <c r="Q22" s="295">
        <f t="shared" si="17"/>
        <v>1.9006944444444444E-3</v>
      </c>
      <c r="R22" s="77">
        <v>1</v>
      </c>
      <c r="S22" s="319">
        <v>0.59097222222222223</v>
      </c>
      <c r="T22" s="311">
        <v>0.6020833333333333</v>
      </c>
      <c r="U22" s="311">
        <f t="shared" si="25"/>
        <v>1.1111111111111072E-2</v>
      </c>
      <c r="V22" s="360">
        <v>6</v>
      </c>
      <c r="W22" s="229">
        <v>4</v>
      </c>
      <c r="X22" s="294">
        <v>1.5368055555555558E-3</v>
      </c>
      <c r="Y22" s="108">
        <v>0</v>
      </c>
      <c r="Z22" s="295">
        <f t="shared" si="18"/>
        <v>1.5368055555555558E-3</v>
      </c>
      <c r="AA22" s="77">
        <v>1</v>
      </c>
      <c r="AB22" s="232">
        <v>1.5624999999999999E-3</v>
      </c>
      <c r="AC22" s="108">
        <v>1</v>
      </c>
      <c r="AD22" s="92">
        <f t="shared" si="19"/>
        <v>1.7939814814814815E-3</v>
      </c>
      <c r="AE22" s="241">
        <v>2</v>
      </c>
      <c r="AF22" s="301">
        <v>0.63263888888888886</v>
      </c>
      <c r="AG22" s="314">
        <v>0.65694444444444444</v>
      </c>
      <c r="AH22" s="311">
        <f t="shared" si="20"/>
        <v>2.430555555555558E-2</v>
      </c>
      <c r="AI22" s="360">
        <v>5</v>
      </c>
      <c r="AJ22" s="384">
        <v>4</v>
      </c>
      <c r="AK22" s="321">
        <v>1.5624999999999999E-3</v>
      </c>
      <c r="AL22" s="108">
        <v>0</v>
      </c>
      <c r="AM22" s="295">
        <f t="shared" si="21"/>
        <v>1.5624999999999999E-3</v>
      </c>
      <c r="AN22" s="241">
        <v>2</v>
      </c>
      <c r="AO22" s="294">
        <v>7.4271990740740748E-3</v>
      </c>
      <c r="AP22" s="108">
        <v>12</v>
      </c>
      <c r="AQ22" s="295">
        <f t="shared" si="22"/>
        <v>1.0204976851851852E-2</v>
      </c>
      <c r="AR22" s="77">
        <v>3</v>
      </c>
      <c r="AS22" s="321">
        <v>1.1875E-3</v>
      </c>
      <c r="AT22" s="108">
        <v>0</v>
      </c>
      <c r="AU22" s="295">
        <f t="shared" si="23"/>
        <v>1.1875E-3</v>
      </c>
      <c r="AV22" s="335">
        <v>1</v>
      </c>
      <c r="AW22" s="294">
        <v>3.6584490740740739E-3</v>
      </c>
      <c r="AX22" s="108">
        <v>0</v>
      </c>
      <c r="AY22" s="295">
        <f t="shared" si="24"/>
        <v>3.6584490740740739E-3</v>
      </c>
      <c r="AZ22" s="77">
        <v>4</v>
      </c>
      <c r="BA22" s="378">
        <v>4</v>
      </c>
      <c r="BB22" s="333">
        <v>7</v>
      </c>
      <c r="BC22" s="77">
        <v>5</v>
      </c>
      <c r="BD22" s="316">
        <f>E22+J22+N22+R22+W22+AA22+AE22+AJ22+AN22+AR22+AV22+AZ22+BC22</f>
        <v>34</v>
      </c>
      <c r="BE22" s="370" t="s">
        <v>35</v>
      </c>
      <c r="BG22" s="313">
        <v>0.53125</v>
      </c>
      <c r="BH22" s="311">
        <v>0.73402777777777783</v>
      </c>
      <c r="BI22" s="311">
        <f t="shared" si="26"/>
        <v>0.20277777777777783</v>
      </c>
      <c r="BJ22" s="311"/>
      <c r="BK22" s="323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s="60" customFormat="1" ht="15.6" customHeight="1">
      <c r="A23" s="56"/>
      <c r="B23" s="66"/>
      <c r="C23" s="66"/>
      <c r="D23" s="66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G23" s="171"/>
      <c r="BH23" s="171"/>
      <c r="BI23" s="171"/>
      <c r="BJ23" s="171"/>
      <c r="BK23" s="171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ht="23.4" customHeight="1">
      <c r="A24" s="7"/>
      <c r="B24" s="7"/>
      <c r="C24" s="7"/>
      <c r="E24" s="118" t="s">
        <v>72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G24" s="7"/>
      <c r="BH24" s="7"/>
      <c r="BI24" s="7"/>
      <c r="BJ24" s="7"/>
    </row>
    <row r="25" spans="1:83" ht="16.2" thickBot="1">
      <c r="A25" s="2"/>
      <c r="B25" s="2"/>
      <c r="BJ25" s="523" t="s">
        <v>140</v>
      </c>
      <c r="BK25" s="523"/>
    </row>
    <row r="26" spans="1:83" s="13" customFormat="1" ht="35.4" customHeight="1">
      <c r="A26" s="520" t="s">
        <v>62</v>
      </c>
      <c r="B26" s="501" t="s">
        <v>233</v>
      </c>
      <c r="C26" s="502"/>
      <c r="D26" s="502"/>
      <c r="E26" s="503"/>
      <c r="F26" s="484" t="s">
        <v>252</v>
      </c>
      <c r="G26" s="485"/>
      <c r="H26" s="485"/>
      <c r="I26" s="485"/>
      <c r="J26" s="486"/>
      <c r="K26" s="456" t="s">
        <v>141</v>
      </c>
      <c r="L26" s="530"/>
      <c r="M26" s="530"/>
      <c r="N26" s="531"/>
      <c r="O26" s="501" t="s">
        <v>122</v>
      </c>
      <c r="P26" s="502"/>
      <c r="Q26" s="502"/>
      <c r="R26" s="503"/>
      <c r="S26" s="501" t="s">
        <v>255</v>
      </c>
      <c r="T26" s="502"/>
      <c r="U26" s="502"/>
      <c r="V26" s="502"/>
      <c r="W26" s="503"/>
      <c r="X26" s="538" t="s">
        <v>142</v>
      </c>
      <c r="Y26" s="502"/>
      <c r="Z26" s="502"/>
      <c r="AA26" s="503"/>
      <c r="AB26" s="501" t="s">
        <v>27</v>
      </c>
      <c r="AC26" s="502"/>
      <c r="AD26" s="502"/>
      <c r="AE26" s="503"/>
      <c r="AF26" s="501" t="s">
        <v>247</v>
      </c>
      <c r="AG26" s="502"/>
      <c r="AH26" s="502"/>
      <c r="AI26" s="502"/>
      <c r="AJ26" s="503"/>
      <c r="AK26" s="501" t="s">
        <v>50</v>
      </c>
      <c r="AL26" s="502"/>
      <c r="AM26" s="502"/>
      <c r="AN26" s="503"/>
      <c r="AO26" s="501" t="s">
        <v>123</v>
      </c>
      <c r="AP26" s="502"/>
      <c r="AQ26" s="502"/>
      <c r="AR26" s="503"/>
      <c r="AS26" s="501" t="s">
        <v>54</v>
      </c>
      <c r="AT26" s="502"/>
      <c r="AU26" s="502"/>
      <c r="AV26" s="503"/>
      <c r="AW26" s="501" t="s">
        <v>51</v>
      </c>
      <c r="AX26" s="502"/>
      <c r="AY26" s="502"/>
      <c r="AZ26" s="503"/>
      <c r="BA26" s="516" t="s">
        <v>234</v>
      </c>
      <c r="BB26" s="517"/>
      <c r="BC26" s="518"/>
      <c r="BD26" s="514" t="s">
        <v>11</v>
      </c>
      <c r="BE26" s="465" t="s">
        <v>12</v>
      </c>
      <c r="BG26" s="535" t="s">
        <v>31</v>
      </c>
      <c r="BH26" s="532" t="s">
        <v>124</v>
      </c>
      <c r="BI26" s="532" t="s">
        <v>37</v>
      </c>
      <c r="BJ26" s="532" t="s">
        <v>38</v>
      </c>
      <c r="BK26" s="533" t="s">
        <v>44</v>
      </c>
    </row>
    <row r="27" spans="1:83" s="13" customFormat="1" ht="40.200000000000003" customHeight="1">
      <c r="A27" s="529"/>
      <c r="B27" s="193" t="s">
        <v>13</v>
      </c>
      <c r="C27" s="109" t="s">
        <v>129</v>
      </c>
      <c r="D27" s="109" t="s">
        <v>15</v>
      </c>
      <c r="E27" s="94" t="s">
        <v>16</v>
      </c>
      <c r="F27" s="193" t="s">
        <v>31</v>
      </c>
      <c r="G27" s="109" t="s">
        <v>32</v>
      </c>
      <c r="H27" s="109" t="s">
        <v>13</v>
      </c>
      <c r="I27" s="168" t="s">
        <v>250</v>
      </c>
      <c r="J27" s="94" t="s">
        <v>16</v>
      </c>
      <c r="K27" s="193" t="s">
        <v>13</v>
      </c>
      <c r="L27" s="109" t="s">
        <v>129</v>
      </c>
      <c r="M27" s="109" t="s">
        <v>15</v>
      </c>
      <c r="N27" s="94" t="s">
        <v>16</v>
      </c>
      <c r="O27" s="193" t="s">
        <v>13</v>
      </c>
      <c r="P27" s="109" t="s">
        <v>129</v>
      </c>
      <c r="Q27" s="109" t="s">
        <v>15</v>
      </c>
      <c r="R27" s="94" t="s">
        <v>16</v>
      </c>
      <c r="S27" s="193" t="s">
        <v>31</v>
      </c>
      <c r="T27" s="109" t="s">
        <v>32</v>
      </c>
      <c r="U27" s="109" t="s">
        <v>33</v>
      </c>
      <c r="V27" s="168" t="s">
        <v>250</v>
      </c>
      <c r="W27" s="94" t="s">
        <v>16</v>
      </c>
      <c r="X27" s="193" t="s">
        <v>13</v>
      </c>
      <c r="Y27" s="109" t="s">
        <v>129</v>
      </c>
      <c r="Z27" s="109" t="s">
        <v>15</v>
      </c>
      <c r="AA27" s="94" t="s">
        <v>16</v>
      </c>
      <c r="AB27" s="193" t="s">
        <v>13</v>
      </c>
      <c r="AC27" s="109" t="s">
        <v>129</v>
      </c>
      <c r="AD27" s="109" t="s">
        <v>15</v>
      </c>
      <c r="AE27" s="94" t="s">
        <v>16</v>
      </c>
      <c r="AF27" s="193" t="s">
        <v>31</v>
      </c>
      <c r="AG27" s="373" t="s">
        <v>32</v>
      </c>
      <c r="AH27" s="109" t="s">
        <v>33</v>
      </c>
      <c r="AI27" s="168" t="s">
        <v>250</v>
      </c>
      <c r="AJ27" s="94" t="s">
        <v>16</v>
      </c>
      <c r="AK27" s="193" t="s">
        <v>13</v>
      </c>
      <c r="AL27" s="109" t="s">
        <v>129</v>
      </c>
      <c r="AM27" s="109" t="s">
        <v>15</v>
      </c>
      <c r="AN27" s="94" t="s">
        <v>16</v>
      </c>
      <c r="AO27" s="193" t="s">
        <v>13</v>
      </c>
      <c r="AP27" s="109" t="s">
        <v>129</v>
      </c>
      <c r="AQ27" s="109" t="s">
        <v>15</v>
      </c>
      <c r="AR27" s="94" t="s">
        <v>16</v>
      </c>
      <c r="AS27" s="193" t="s">
        <v>13</v>
      </c>
      <c r="AT27" s="109" t="s">
        <v>129</v>
      </c>
      <c r="AU27" s="109" t="s">
        <v>15</v>
      </c>
      <c r="AV27" s="94" t="s">
        <v>16</v>
      </c>
      <c r="AW27" s="193" t="s">
        <v>13</v>
      </c>
      <c r="AX27" s="109" t="s">
        <v>129</v>
      </c>
      <c r="AY27" s="109" t="s">
        <v>15</v>
      </c>
      <c r="AZ27" s="94" t="s">
        <v>16</v>
      </c>
      <c r="BA27" s="193" t="s">
        <v>253</v>
      </c>
      <c r="BB27" s="266" t="s">
        <v>235</v>
      </c>
      <c r="BC27" s="94" t="s">
        <v>16</v>
      </c>
      <c r="BD27" s="515"/>
      <c r="BE27" s="466"/>
      <c r="BG27" s="536"/>
      <c r="BH27" s="483"/>
      <c r="BI27" s="483"/>
      <c r="BJ27" s="483"/>
      <c r="BK27" s="534"/>
    </row>
    <row r="28" spans="1:83" s="61" customFormat="1" ht="17.399999999999999">
      <c r="A28" s="235" t="s">
        <v>75</v>
      </c>
      <c r="B28" s="257">
        <v>6.9444444444444441E-3</v>
      </c>
      <c r="C28" s="89">
        <v>3</v>
      </c>
      <c r="D28" s="121">
        <f>B28+C28</f>
        <v>3.0069444444444446</v>
      </c>
      <c r="E28" s="76">
        <v>3</v>
      </c>
      <c r="F28" s="312">
        <v>0.55833333333333335</v>
      </c>
      <c r="G28" s="302">
        <v>0.56388888888888888</v>
      </c>
      <c r="H28" s="302">
        <f t="shared" ref="H28:H30" si="27">G28-F28</f>
        <v>5.5555555555555358E-3</v>
      </c>
      <c r="I28" s="379">
        <v>1</v>
      </c>
      <c r="J28" s="380">
        <v>2</v>
      </c>
      <c r="K28" s="257">
        <v>3.8607638888888888E-3</v>
      </c>
      <c r="L28" s="89">
        <v>6</v>
      </c>
      <c r="M28" s="121">
        <f t="shared" ref="M28" si="28">K28+(L28*($C$4/86400))</f>
        <v>5.2496527777777776E-3</v>
      </c>
      <c r="N28" s="76">
        <v>2</v>
      </c>
      <c r="O28" s="257">
        <v>2.4814814814814816E-3</v>
      </c>
      <c r="P28" s="89">
        <v>0</v>
      </c>
      <c r="Q28" s="121">
        <f t="shared" ref="Q28:Q30" si="29">O28+(P28*($C$4/86400))</f>
        <v>2.4814814814814816E-3</v>
      </c>
      <c r="R28" s="76">
        <v>2</v>
      </c>
      <c r="S28" s="312">
        <v>0.57986111111111105</v>
      </c>
      <c r="T28" s="302">
        <v>0.59027777777777779</v>
      </c>
      <c r="U28" s="302">
        <f>T28-S28</f>
        <v>1.0416666666666741E-2</v>
      </c>
      <c r="V28" s="337">
        <v>6</v>
      </c>
      <c r="W28" s="97">
        <v>2</v>
      </c>
      <c r="X28" s="257">
        <v>2.1415509259259257E-3</v>
      </c>
      <c r="Y28" s="89">
        <v>0</v>
      </c>
      <c r="Z28" s="121">
        <f t="shared" ref="Z28:Z30" si="30">X28+(Y28*($C$4/86400))</f>
        <v>2.1415509259259257E-3</v>
      </c>
      <c r="AA28" s="76">
        <v>3</v>
      </c>
      <c r="AB28" s="169">
        <v>2.615740740740741E-3</v>
      </c>
      <c r="AC28" s="89">
        <v>0</v>
      </c>
      <c r="AD28" s="6">
        <f t="shared" ref="AD28:AD30" si="31">AB28+(AC28*($C$4/86400))</f>
        <v>2.615740740740741E-3</v>
      </c>
      <c r="AE28" s="76">
        <v>2</v>
      </c>
      <c r="AF28" s="300">
        <v>0.62847222222222221</v>
      </c>
      <c r="AG28" s="307">
        <v>0.6479166666666667</v>
      </c>
      <c r="AH28" s="302">
        <f>AG28-AF28</f>
        <v>1.9444444444444486E-2</v>
      </c>
      <c r="AI28" s="337">
        <v>4</v>
      </c>
      <c r="AJ28" s="78">
        <v>1</v>
      </c>
      <c r="AK28" s="257">
        <v>1.8508101851851852E-3</v>
      </c>
      <c r="AL28" s="89">
        <v>0</v>
      </c>
      <c r="AM28" s="121">
        <f t="shared" ref="AM28:AM30" si="32">AK28+(AL28*($C$4/86400))</f>
        <v>1.8508101851851852E-3</v>
      </c>
      <c r="AN28" s="76">
        <v>2</v>
      </c>
      <c r="AO28" s="257">
        <v>1.1015625000000001E-2</v>
      </c>
      <c r="AP28" s="89">
        <v>6</v>
      </c>
      <c r="AQ28" s="121">
        <f t="shared" ref="AQ28:AQ30" si="33">AO28+(AP28*($C$4/86400))</f>
        <v>1.240451388888889E-2</v>
      </c>
      <c r="AR28" s="76">
        <v>2</v>
      </c>
      <c r="AS28" s="257">
        <v>1.9563657407407407E-3</v>
      </c>
      <c r="AT28" s="89">
        <v>0</v>
      </c>
      <c r="AU28" s="121">
        <f t="shared" ref="AU28:AU30" si="34">AS28+(AT28*($C$4/86400))</f>
        <v>1.9563657407407407E-3</v>
      </c>
      <c r="AV28" s="95">
        <v>3</v>
      </c>
      <c r="AW28" s="257">
        <v>2.8501157407407412E-3</v>
      </c>
      <c r="AX28" s="89">
        <v>3</v>
      </c>
      <c r="AY28" s="121">
        <f t="shared" ref="AY28:AY30" si="35">AW28+(AX28*($C$4/86400))</f>
        <v>3.5445601851851857E-3</v>
      </c>
      <c r="AZ28" s="76">
        <v>3</v>
      </c>
      <c r="BA28" s="377">
        <v>3</v>
      </c>
      <c r="BB28" s="331">
        <v>10</v>
      </c>
      <c r="BC28" s="76">
        <v>1</v>
      </c>
      <c r="BD28" s="315">
        <f>E28+J28+N28+R28+W28+AA28+AE28+AI34+AJ28+AN28+AR28+AV28+AZ28+BC28</f>
        <v>28</v>
      </c>
      <c r="BE28" s="111" t="s">
        <v>36</v>
      </c>
      <c r="BG28" s="312">
        <v>0.52430555555555558</v>
      </c>
      <c r="BH28" s="302">
        <v>0.72152777777777777</v>
      </c>
      <c r="BI28" s="302">
        <f>BH28-BG28</f>
        <v>0.19722222222222219</v>
      </c>
      <c r="BJ28" s="302"/>
      <c r="BK28" s="317"/>
    </row>
    <row r="29" spans="1:83" s="61" customFormat="1" ht="18">
      <c r="A29" s="324" t="s">
        <v>143</v>
      </c>
      <c r="B29" s="257">
        <v>5.8293981481481487E-3</v>
      </c>
      <c r="C29" s="89">
        <v>0</v>
      </c>
      <c r="D29" s="121">
        <f t="shared" ref="D29:D30" si="36">B29+C29</f>
        <v>5.8293981481481487E-3</v>
      </c>
      <c r="E29" s="76">
        <v>2</v>
      </c>
      <c r="F29" s="312">
        <v>0.57152777777777775</v>
      </c>
      <c r="G29" s="302">
        <v>0.57916666666666672</v>
      </c>
      <c r="H29" s="302">
        <f t="shared" si="27"/>
        <v>7.6388888888889728E-3</v>
      </c>
      <c r="I29" s="379">
        <v>2</v>
      </c>
      <c r="J29" s="380">
        <v>1</v>
      </c>
      <c r="K29" s="257">
        <v>3.3540509259259257E-3</v>
      </c>
      <c r="L29" s="89">
        <v>0</v>
      </c>
      <c r="M29" s="121">
        <f>K29+(L29*($C$4/86400))</f>
        <v>3.3540509259259257E-3</v>
      </c>
      <c r="N29" s="76">
        <v>1</v>
      </c>
      <c r="O29" s="257">
        <v>2.4515046296296294E-3</v>
      </c>
      <c r="P29" s="89">
        <v>0</v>
      </c>
      <c r="Q29" s="121">
        <f t="shared" si="29"/>
        <v>2.4515046296296294E-3</v>
      </c>
      <c r="R29" s="76">
        <v>1</v>
      </c>
      <c r="S29" s="312">
        <v>0.59791666666666665</v>
      </c>
      <c r="T29" s="302">
        <v>0.60833333333333328</v>
      </c>
      <c r="U29" s="302">
        <f t="shared" ref="U29:U30" si="37">T29-S29</f>
        <v>1.041666666666663E-2</v>
      </c>
      <c r="V29" s="337">
        <v>6</v>
      </c>
      <c r="W29" s="78">
        <v>2</v>
      </c>
      <c r="X29" s="257">
        <v>1.6930555555555555E-3</v>
      </c>
      <c r="Y29" s="89">
        <v>0</v>
      </c>
      <c r="Z29" s="121">
        <f t="shared" si="30"/>
        <v>1.6930555555555555E-3</v>
      </c>
      <c r="AA29" s="76">
        <v>1</v>
      </c>
      <c r="AB29" s="169">
        <v>4.1666666666666666E-3</v>
      </c>
      <c r="AC29" s="89">
        <v>0</v>
      </c>
      <c r="AD29" s="6">
        <f t="shared" si="31"/>
        <v>4.1666666666666666E-3</v>
      </c>
      <c r="AE29" s="76">
        <v>3</v>
      </c>
      <c r="AF29" s="300">
        <v>0.6430555555555556</v>
      </c>
      <c r="AG29" s="307">
        <v>0.6791666666666667</v>
      </c>
      <c r="AH29" s="302">
        <f>AG29-AF29</f>
        <v>3.6111111111111094E-2</v>
      </c>
      <c r="AI29" s="337">
        <v>5</v>
      </c>
      <c r="AJ29" s="78">
        <v>3</v>
      </c>
      <c r="AK29" s="257">
        <v>1.8645833333333333E-3</v>
      </c>
      <c r="AL29" s="89">
        <v>0</v>
      </c>
      <c r="AM29" s="121">
        <f t="shared" si="32"/>
        <v>1.8645833333333333E-3</v>
      </c>
      <c r="AN29" s="76">
        <v>3</v>
      </c>
      <c r="AO29" s="257">
        <v>1.0036574074074074E-2</v>
      </c>
      <c r="AP29" s="89">
        <v>18</v>
      </c>
      <c r="AQ29" s="121">
        <f t="shared" si="33"/>
        <v>1.4203240740740742E-2</v>
      </c>
      <c r="AR29" s="76">
        <v>3</v>
      </c>
      <c r="AS29" s="257">
        <v>1.9177083333333331E-3</v>
      </c>
      <c r="AT29" s="89">
        <v>0</v>
      </c>
      <c r="AU29" s="121">
        <f t="shared" si="34"/>
        <v>1.9177083333333331E-3</v>
      </c>
      <c r="AV29" s="96">
        <v>2</v>
      </c>
      <c r="AW29" s="257">
        <v>3.2615740740740734E-3</v>
      </c>
      <c r="AX29" s="89">
        <v>1</v>
      </c>
      <c r="AY29" s="121">
        <f t="shared" si="35"/>
        <v>3.4930555555555548E-3</v>
      </c>
      <c r="AZ29" s="76">
        <v>2</v>
      </c>
      <c r="BA29" s="377">
        <v>1</v>
      </c>
      <c r="BB29" s="331">
        <v>5</v>
      </c>
      <c r="BC29" s="76">
        <v>3</v>
      </c>
      <c r="BD29" s="315">
        <f>E29+J29+N29+R29+W29+AA29+AE29+AI35+AJ29+AN29+AR29+AV29+AZ29+BC29</f>
        <v>27</v>
      </c>
      <c r="BE29" s="111" t="s">
        <v>35</v>
      </c>
      <c r="BG29" s="312">
        <v>0.53472222222222221</v>
      </c>
      <c r="BH29" s="302">
        <v>0.76250000000000007</v>
      </c>
      <c r="BI29" s="302">
        <f>BH29-BG29</f>
        <v>0.22777777777777786</v>
      </c>
      <c r="BJ29" s="302">
        <v>7.9166666666666663E-2</v>
      </c>
      <c r="BK29" s="317">
        <f t="shared" ref="BK29" si="38">BI29-BJ29</f>
        <v>0.14861111111111119</v>
      </c>
    </row>
    <row r="30" spans="1:83" s="61" customFormat="1" ht="18" thickBot="1">
      <c r="A30" s="234" t="s">
        <v>111</v>
      </c>
      <c r="B30" s="258">
        <v>4.1053240740740746E-3</v>
      </c>
      <c r="C30" s="108">
        <v>3</v>
      </c>
      <c r="D30" s="295">
        <f t="shared" si="36"/>
        <v>3.0041053240740743</v>
      </c>
      <c r="E30" s="77">
        <v>1</v>
      </c>
      <c r="F30" s="313">
        <v>0.57777777777777783</v>
      </c>
      <c r="G30" s="311">
        <v>0.58402777777777781</v>
      </c>
      <c r="H30" s="311">
        <f t="shared" si="27"/>
        <v>6.2499999999999778E-3</v>
      </c>
      <c r="I30" s="387">
        <v>1</v>
      </c>
      <c r="J30" s="384">
        <v>3</v>
      </c>
      <c r="K30" s="258">
        <v>3.9040509259259258E-3</v>
      </c>
      <c r="L30" s="108">
        <v>11</v>
      </c>
      <c r="M30" s="295">
        <f>K30+(L30*($C$4/86400))</f>
        <v>6.4503472222222219E-3</v>
      </c>
      <c r="N30" s="77">
        <v>3</v>
      </c>
      <c r="O30" s="258">
        <v>2.1299768518518521E-3</v>
      </c>
      <c r="P30" s="108">
        <v>2</v>
      </c>
      <c r="Q30" s="295">
        <f t="shared" si="29"/>
        <v>2.5929398148148153E-3</v>
      </c>
      <c r="R30" s="77">
        <v>3</v>
      </c>
      <c r="S30" s="313">
        <v>0.60763888888888895</v>
      </c>
      <c r="T30" s="311">
        <v>0.61597222222222225</v>
      </c>
      <c r="U30" s="311">
        <f t="shared" si="37"/>
        <v>8.3333333333333037E-3</v>
      </c>
      <c r="V30" s="360">
        <v>6</v>
      </c>
      <c r="W30" s="80">
        <v>1</v>
      </c>
      <c r="X30" s="258">
        <v>2.0312499999999996E-3</v>
      </c>
      <c r="Y30" s="108">
        <v>0</v>
      </c>
      <c r="Z30" s="295">
        <f t="shared" si="30"/>
        <v>2.0312499999999996E-3</v>
      </c>
      <c r="AA30" s="77">
        <v>2</v>
      </c>
      <c r="AB30" s="170">
        <v>1.6666666666666668E-3</v>
      </c>
      <c r="AC30" s="108">
        <v>1</v>
      </c>
      <c r="AD30" s="92">
        <f t="shared" si="31"/>
        <v>1.8981481481481484E-3</v>
      </c>
      <c r="AE30" s="77">
        <v>1</v>
      </c>
      <c r="AF30" s="301">
        <v>0.64513888888888882</v>
      </c>
      <c r="AG30" s="314">
        <v>0.6645833333333333</v>
      </c>
      <c r="AH30" s="311">
        <f>AG30-AF30</f>
        <v>1.9444444444444486E-2</v>
      </c>
      <c r="AI30" s="360">
        <v>2</v>
      </c>
      <c r="AJ30" s="80">
        <v>2</v>
      </c>
      <c r="AK30" s="258">
        <v>1.6319444444444445E-3</v>
      </c>
      <c r="AL30" s="108">
        <v>0</v>
      </c>
      <c r="AM30" s="295">
        <f t="shared" si="32"/>
        <v>1.6319444444444445E-3</v>
      </c>
      <c r="AN30" s="77">
        <v>1</v>
      </c>
      <c r="AO30" s="258">
        <v>9.5258101851851858E-3</v>
      </c>
      <c r="AP30" s="108">
        <v>0</v>
      </c>
      <c r="AQ30" s="295">
        <f t="shared" si="33"/>
        <v>9.5258101851851858E-3</v>
      </c>
      <c r="AR30" s="77">
        <v>1</v>
      </c>
      <c r="AS30" s="258">
        <v>1.5863425925925925E-3</v>
      </c>
      <c r="AT30" s="108">
        <v>0</v>
      </c>
      <c r="AU30" s="295">
        <f t="shared" si="34"/>
        <v>1.5863425925925925E-3</v>
      </c>
      <c r="AV30" s="100">
        <v>1</v>
      </c>
      <c r="AW30" s="258">
        <v>2.3379629629629631E-3</v>
      </c>
      <c r="AX30" s="108">
        <v>0</v>
      </c>
      <c r="AY30" s="295">
        <f t="shared" si="35"/>
        <v>2.3379629629629631E-3</v>
      </c>
      <c r="AZ30" s="77">
        <v>1</v>
      </c>
      <c r="BA30" s="378">
        <v>2</v>
      </c>
      <c r="BB30" s="333">
        <v>9</v>
      </c>
      <c r="BC30" s="77">
        <v>2</v>
      </c>
      <c r="BD30" s="316">
        <f>E30+J30+N30+R30+W30+AA30+AE30+AI36+AJ30+AN30+AR30+AV30+AZ30+BC30</f>
        <v>22</v>
      </c>
      <c r="BE30" s="112" t="s">
        <v>34</v>
      </c>
      <c r="BG30" s="312">
        <v>0.54166666666666663</v>
      </c>
      <c r="BH30" s="302">
        <v>0.74513888888888891</v>
      </c>
      <c r="BI30" s="302">
        <f>BH30-BG30</f>
        <v>0.20347222222222228</v>
      </c>
      <c r="BJ30" s="302"/>
      <c r="BK30" s="317"/>
    </row>
    <row r="31" spans="1:83" s="61" customFormat="1" ht="17.399999999999999">
      <c r="A31" s="205"/>
      <c r="B31" s="171"/>
      <c r="C31" s="171"/>
      <c r="D31" s="171"/>
      <c r="E31" s="67"/>
      <c r="F31" s="171"/>
      <c r="G31" s="171"/>
      <c r="H31" s="171"/>
      <c r="I31" s="67"/>
      <c r="J31" s="171"/>
      <c r="K31" s="171"/>
      <c r="L31" s="171"/>
      <c r="M31" s="67"/>
      <c r="N31" s="171"/>
      <c r="O31" s="171"/>
      <c r="P31" s="48"/>
      <c r="Q31" s="81"/>
      <c r="R31" s="70"/>
      <c r="S31" s="48"/>
      <c r="T31" s="48"/>
      <c r="U31" s="66"/>
      <c r="V31" s="67"/>
      <c r="W31" s="66"/>
      <c r="X31" s="66"/>
      <c r="Y31" s="67"/>
      <c r="Z31" s="171"/>
      <c r="AA31" s="171"/>
      <c r="AB31" s="48"/>
      <c r="AC31" s="48"/>
      <c r="AD31" s="206"/>
      <c r="AE31" s="70"/>
      <c r="AF31" s="48"/>
      <c r="AG31" s="48"/>
      <c r="AH31" s="66"/>
      <c r="AI31" s="67"/>
      <c r="AJ31" s="48"/>
      <c r="AK31" s="48"/>
      <c r="AL31" s="67"/>
      <c r="AM31" s="48"/>
      <c r="AN31" s="48"/>
      <c r="AO31" s="48"/>
      <c r="AP31" s="67"/>
      <c r="AQ31" s="48"/>
      <c r="AR31" s="48"/>
      <c r="AS31" s="48"/>
      <c r="AT31" s="67"/>
      <c r="AU31" s="48"/>
      <c r="AV31" s="48"/>
      <c r="AW31" s="48"/>
      <c r="AX31" s="67"/>
      <c r="AY31" s="48"/>
      <c r="AZ31" s="48"/>
      <c r="BA31"/>
      <c r="BD31" s="48"/>
      <c r="BE31" s="48"/>
      <c r="BF31" s="67"/>
      <c r="BG31" s="191"/>
      <c r="BH31" s="174"/>
      <c r="BJ31" s="171"/>
      <c r="BK31" s="171"/>
      <c r="BL31" s="207"/>
      <c r="BM31" s="171"/>
      <c r="BN31" s="207"/>
    </row>
    <row r="32" spans="1:83" s="61" customFormat="1" ht="17.399999999999999">
      <c r="B32" s="171"/>
      <c r="C32" s="171"/>
      <c r="D32" s="171"/>
      <c r="E32" s="67"/>
      <c r="F32" s="171"/>
      <c r="G32" s="171"/>
      <c r="H32" s="171"/>
      <c r="I32" s="67"/>
      <c r="J32" s="171"/>
      <c r="K32" s="171"/>
      <c r="L32" s="171"/>
      <c r="M32" s="67"/>
      <c r="N32" s="171"/>
      <c r="O32" s="171"/>
      <c r="P32" s="48"/>
      <c r="Q32" s="81"/>
      <c r="R32" s="70"/>
      <c r="S32" s="48"/>
      <c r="T32" s="48"/>
      <c r="U32" s="66"/>
      <c r="V32" s="67"/>
      <c r="W32" s="66"/>
      <c r="X32" s="66"/>
      <c r="Y32" s="67"/>
      <c r="Z32" s="171"/>
      <c r="AA32" s="171"/>
      <c r="AB32" s="48"/>
      <c r="AC32" s="48"/>
      <c r="AD32" s="206"/>
      <c r="AE32" s="70"/>
      <c r="AF32" s="48"/>
      <c r="AG32" s="48"/>
      <c r="AH32" s="66"/>
      <c r="AI32" s="67"/>
      <c r="AJ32" s="48"/>
      <c r="AK32" s="48"/>
      <c r="AL32" s="67"/>
      <c r="AM32" s="48"/>
      <c r="AN32" s="48"/>
      <c r="AO32" s="48"/>
      <c r="AP32" s="67"/>
      <c r="AQ32" s="48"/>
      <c r="AR32" s="48"/>
      <c r="AS32" s="48"/>
      <c r="AT32" s="67"/>
      <c r="AU32" s="48"/>
      <c r="AV32" s="48"/>
      <c r="AW32" s="48"/>
      <c r="AX32" s="67"/>
      <c r="AY32" s="48"/>
      <c r="AZ32" s="48"/>
      <c r="BD32" s="48"/>
      <c r="BE32" s="48"/>
      <c r="BF32" s="67"/>
      <c r="BG32" s="191"/>
      <c r="BH32" s="174"/>
      <c r="BJ32" s="171"/>
      <c r="BK32" s="171"/>
      <c r="BL32" s="207"/>
      <c r="BM32" s="171"/>
      <c r="BN32" s="207"/>
    </row>
    <row r="33" spans="2:35" ht="18">
      <c r="B33" s="15" t="s">
        <v>81</v>
      </c>
      <c r="F33" s="16" t="s">
        <v>19</v>
      </c>
      <c r="AF33" s="168"/>
      <c r="AG33" s="164"/>
      <c r="AH33" s="168"/>
      <c r="AI33" s="168"/>
    </row>
    <row r="34" spans="2:35" ht="15.6">
      <c r="AF34" s="48"/>
      <c r="AG34" s="239"/>
      <c r="AH34" s="48"/>
      <c r="AI34" s="67"/>
    </row>
    <row r="35" spans="2:35" ht="15.6">
      <c r="AF35" s="48"/>
      <c r="AG35" s="239"/>
      <c r="AH35" s="48"/>
      <c r="AI35" s="67"/>
    </row>
    <row r="36" spans="2:35" ht="15.6">
      <c r="AF36" s="48"/>
      <c r="AG36" s="239"/>
      <c r="AH36" s="48"/>
      <c r="AI36" s="67"/>
    </row>
    <row r="37" spans="2:35" ht="15.6">
      <c r="AF37" s="48"/>
      <c r="AG37" s="239"/>
      <c r="AH37" s="48"/>
      <c r="AI37" s="67"/>
    </row>
  </sheetData>
  <mergeCells count="68">
    <mergeCell ref="BJ5:BK5"/>
    <mergeCell ref="BA16:BC16"/>
    <mergeCell ref="BH16:BH17"/>
    <mergeCell ref="BI16:BI17"/>
    <mergeCell ref="BJ16:BJ17"/>
    <mergeCell ref="BK16:BK17"/>
    <mergeCell ref="BG16:BG17"/>
    <mergeCell ref="BI6:BI7"/>
    <mergeCell ref="BJ6:BJ7"/>
    <mergeCell ref="BK6:BK7"/>
    <mergeCell ref="BJ15:BK15"/>
    <mergeCell ref="AK26:AN26"/>
    <mergeCell ref="AF16:AJ16"/>
    <mergeCell ref="AF26:AJ26"/>
    <mergeCell ref="S26:W26"/>
    <mergeCell ref="BH6:BH7"/>
    <mergeCell ref="BG6:BG7"/>
    <mergeCell ref="X26:AA26"/>
    <mergeCell ref="AB26:AE26"/>
    <mergeCell ref="BH26:BH27"/>
    <mergeCell ref="BI26:BI27"/>
    <mergeCell ref="BJ26:BJ27"/>
    <mergeCell ref="BK26:BK27"/>
    <mergeCell ref="AO26:AR26"/>
    <mergeCell ref="AS26:AV26"/>
    <mergeCell ref="AW26:AZ26"/>
    <mergeCell ref="BD26:BD27"/>
    <mergeCell ref="BE26:BE27"/>
    <mergeCell ref="BG26:BG27"/>
    <mergeCell ref="BA26:BC26"/>
    <mergeCell ref="A26:A27"/>
    <mergeCell ref="B26:E26"/>
    <mergeCell ref="F26:J26"/>
    <mergeCell ref="K26:N26"/>
    <mergeCell ref="O26:R26"/>
    <mergeCell ref="BJ25:BK25"/>
    <mergeCell ref="A16:A17"/>
    <mergeCell ref="B16:E16"/>
    <mergeCell ref="F16:J16"/>
    <mergeCell ref="K16:N16"/>
    <mergeCell ref="O16:R16"/>
    <mergeCell ref="AO16:AR16"/>
    <mergeCell ref="AS16:AV16"/>
    <mergeCell ref="AW16:AZ16"/>
    <mergeCell ref="BD16:BD17"/>
    <mergeCell ref="BE16:BE17"/>
    <mergeCell ref="AK16:AN16"/>
    <mergeCell ref="S16:W16"/>
    <mergeCell ref="X16:AA16"/>
    <mergeCell ref="AB16:AE16"/>
    <mergeCell ref="B1:K1"/>
    <mergeCell ref="A4:B4"/>
    <mergeCell ref="X6:AA6"/>
    <mergeCell ref="AB6:AE6"/>
    <mergeCell ref="AK6:AN6"/>
    <mergeCell ref="A6:A7"/>
    <mergeCell ref="B6:E6"/>
    <mergeCell ref="F6:J6"/>
    <mergeCell ref="K6:N6"/>
    <mergeCell ref="O6:R6"/>
    <mergeCell ref="AF6:AJ6"/>
    <mergeCell ref="S6:W6"/>
    <mergeCell ref="AO6:AR6"/>
    <mergeCell ref="AS6:AV6"/>
    <mergeCell ref="AW6:AZ6"/>
    <mergeCell ref="BD6:BD7"/>
    <mergeCell ref="BE6:BE7"/>
    <mergeCell ref="BA6:BC6"/>
  </mergeCells>
  <pageMargins left="0.11811023622047245" right="0.11811023622047245" top="0.27559055118110237" bottom="0.19685039370078741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P118"/>
  <sheetViews>
    <sheetView topLeftCell="A45" zoomScale="60" zoomScaleNormal="60" workbookViewId="0">
      <selection activeCell="A104" sqref="A104:XFD104"/>
    </sheetView>
  </sheetViews>
  <sheetFormatPr defaultRowHeight="14.4"/>
  <cols>
    <col min="1" max="1" width="7" customWidth="1"/>
    <col min="2" max="2" width="28.109375" customWidth="1"/>
    <col min="3" max="3" width="11.6640625" customWidth="1"/>
    <col min="4" max="4" width="12.109375" customWidth="1"/>
    <col min="5" max="5" width="13.5546875" customWidth="1"/>
    <col min="6" max="6" width="13.33203125" customWidth="1"/>
    <col min="7" max="7" width="13" customWidth="1"/>
    <col min="8" max="9" width="13.77734375" customWidth="1"/>
    <col min="10" max="10" width="12.5546875" customWidth="1"/>
    <col min="11" max="11" width="13.6640625" customWidth="1"/>
    <col min="12" max="12" width="12.77734375" customWidth="1"/>
    <col min="13" max="13" width="13.5546875" customWidth="1"/>
    <col min="14" max="14" width="13.21875" customWidth="1"/>
    <col min="15" max="15" width="9.5546875" customWidth="1"/>
    <col min="16" max="16" width="9.6640625" customWidth="1"/>
    <col min="17" max="17" width="4.77734375" customWidth="1"/>
    <col min="18" max="18" width="4.5546875" customWidth="1"/>
  </cols>
  <sheetData>
    <row r="1" spans="1:42" s="47" customFormat="1" ht="98.4" customHeight="1"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</row>
    <row r="2" spans="1:42" s="25" customFormat="1" ht="32.4" customHeight="1">
      <c r="A2" s="63"/>
      <c r="B2" s="63"/>
      <c r="C2" s="63"/>
      <c r="D2" s="63"/>
      <c r="E2" s="63"/>
      <c r="F2" s="63"/>
      <c r="G2" s="63"/>
      <c r="AM2" s="462"/>
      <c r="AN2" s="462"/>
      <c r="AO2" s="462"/>
      <c r="AP2" s="462"/>
    </row>
    <row r="3" spans="1:42" ht="22.8">
      <c r="B3" s="445"/>
      <c r="C3" s="445"/>
      <c r="D3" s="445"/>
      <c r="E3" s="445"/>
      <c r="F3" s="37"/>
      <c r="G3" s="25"/>
      <c r="O3" s="186"/>
      <c r="AM3" s="164"/>
      <c r="AN3" s="164"/>
    </row>
    <row r="4" spans="1:42" ht="18">
      <c r="A4" s="128"/>
      <c r="B4" s="128"/>
      <c r="C4" s="128"/>
      <c r="D4" s="128"/>
      <c r="E4" s="128"/>
      <c r="F4" s="128"/>
      <c r="I4" s="8"/>
      <c r="O4" s="164"/>
      <c r="AM4" s="48"/>
      <c r="AN4" s="48"/>
    </row>
    <row r="5" spans="1:42" ht="18">
      <c r="A5" s="128"/>
      <c r="B5" s="128"/>
      <c r="C5" s="128"/>
      <c r="D5" s="128"/>
      <c r="E5" s="128"/>
      <c r="F5" s="128"/>
      <c r="I5" s="8"/>
      <c r="O5" s="48"/>
      <c r="AM5" s="48"/>
      <c r="AN5" s="48"/>
    </row>
    <row r="6" spans="1:42" ht="17.399999999999999">
      <c r="A6" s="215"/>
      <c r="B6" s="215"/>
      <c r="C6" s="215"/>
      <c r="D6" s="215"/>
      <c r="E6" s="215"/>
      <c r="F6" s="215"/>
    </row>
    <row r="7" spans="1:42" ht="18" thickBot="1">
      <c r="A7" s="215"/>
      <c r="E7" s="215"/>
      <c r="F7" s="215"/>
    </row>
    <row r="8" spans="1:42" ht="19.8" customHeight="1" thickBot="1">
      <c r="A8" s="480" t="s">
        <v>131</v>
      </c>
      <c r="B8" s="481"/>
      <c r="C8" s="214">
        <v>20</v>
      </c>
      <c r="P8" s="9"/>
    </row>
    <row r="9" spans="1:42" ht="20.399999999999999">
      <c r="A9" s="540" t="s">
        <v>43</v>
      </c>
      <c r="B9" s="540"/>
      <c r="C9" s="540"/>
      <c r="D9" s="540"/>
      <c r="E9" s="540"/>
      <c r="F9" s="540"/>
      <c r="G9" s="540"/>
      <c r="H9" s="540"/>
      <c r="I9" s="540"/>
      <c r="J9" s="540"/>
      <c r="K9" s="540"/>
      <c r="L9" s="540"/>
      <c r="M9" s="540"/>
      <c r="N9" s="540"/>
      <c r="O9" s="540"/>
      <c r="P9" s="9"/>
    </row>
    <row r="10" spans="1:42" s="25" customFormat="1" ht="15.6">
      <c r="A10" s="26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7"/>
      <c r="P10" s="24"/>
    </row>
    <row r="11" spans="1:42" s="25" customFormat="1" ht="15.75" customHeight="1">
      <c r="A11" s="559" t="s">
        <v>1</v>
      </c>
      <c r="B11" s="559" t="s">
        <v>2</v>
      </c>
      <c r="C11" s="560" t="s">
        <v>23</v>
      </c>
      <c r="D11" s="561" t="s">
        <v>24</v>
      </c>
      <c r="E11" s="562"/>
      <c r="F11" s="562"/>
      <c r="G11" s="562"/>
      <c r="H11" s="562"/>
      <c r="I11" s="562"/>
      <c r="J11" s="562"/>
      <c r="K11" s="562"/>
      <c r="L11" s="557" t="s">
        <v>25</v>
      </c>
      <c r="M11" s="557" t="s">
        <v>52</v>
      </c>
      <c r="N11" s="564" t="s">
        <v>12</v>
      </c>
      <c r="S11" s="567"/>
    </row>
    <row r="12" spans="1:42" s="25" customFormat="1" ht="49.05" customHeight="1">
      <c r="A12" s="559"/>
      <c r="B12" s="559"/>
      <c r="C12" s="560"/>
      <c r="D12" s="393" t="s">
        <v>21</v>
      </c>
      <c r="E12" s="393" t="s">
        <v>260</v>
      </c>
      <c r="F12" s="393" t="s">
        <v>261</v>
      </c>
      <c r="G12" s="393" t="s">
        <v>29</v>
      </c>
      <c r="H12" s="393" t="s">
        <v>28</v>
      </c>
      <c r="I12" s="393" t="s">
        <v>108</v>
      </c>
      <c r="J12" s="393" t="s">
        <v>70</v>
      </c>
      <c r="K12" s="393" t="s">
        <v>29</v>
      </c>
      <c r="L12" s="558"/>
      <c r="M12" s="558"/>
      <c r="N12" s="564"/>
      <c r="S12" s="567"/>
    </row>
    <row r="13" spans="1:42" s="34" customFormat="1" ht="31.95" customHeight="1">
      <c r="A13" s="137">
        <v>1</v>
      </c>
      <c r="B13" s="140" t="s">
        <v>53</v>
      </c>
      <c r="C13" s="121">
        <v>6.6905092592592598E-3</v>
      </c>
      <c r="D13" s="415">
        <v>1</v>
      </c>
      <c r="E13" s="416">
        <v>1</v>
      </c>
      <c r="F13" s="412"/>
      <c r="G13" s="412"/>
      <c r="H13" s="263">
        <v>1</v>
      </c>
      <c r="I13" s="412"/>
      <c r="J13" s="263"/>
      <c r="K13" s="263">
        <v>2</v>
      </c>
      <c r="L13" s="89">
        <f>SUM(D13:K13)</f>
        <v>5</v>
      </c>
      <c r="M13" s="121">
        <f>C13+(SUM(D13:K13)*$C$8/86400)</f>
        <v>7.8479166666666662E-3</v>
      </c>
      <c r="N13" s="146" t="s">
        <v>236</v>
      </c>
      <c r="S13" s="51"/>
    </row>
    <row r="14" spans="1:42" s="34" customFormat="1" ht="31.95" customHeight="1">
      <c r="A14" s="137">
        <v>2</v>
      </c>
      <c r="B14" s="136" t="s">
        <v>132</v>
      </c>
      <c r="C14" s="121">
        <v>6.0268518518518518E-3</v>
      </c>
      <c r="D14" s="263">
        <v>3</v>
      </c>
      <c r="E14" s="263"/>
      <c r="F14" s="263"/>
      <c r="G14" s="263"/>
      <c r="H14" s="263"/>
      <c r="I14" s="263"/>
      <c r="J14" s="263"/>
      <c r="K14" s="263">
        <v>4</v>
      </c>
      <c r="L14" s="89">
        <f t="shared" ref="L14:L19" si="0">SUM(D14:K14)</f>
        <v>7</v>
      </c>
      <c r="M14" s="121">
        <f t="shared" ref="M14:M18" si="1">C14+(SUM(D14:K14)*$C$8/86400)</f>
        <v>7.6472222222222219E-3</v>
      </c>
      <c r="N14" s="122" t="s">
        <v>36</v>
      </c>
      <c r="S14" s="52"/>
    </row>
    <row r="15" spans="1:42" s="34" customFormat="1" ht="31.95" customHeight="1">
      <c r="A15" s="137">
        <v>3</v>
      </c>
      <c r="B15" s="140" t="s">
        <v>135</v>
      </c>
      <c r="C15" s="121">
        <v>6.9362268518518523E-3</v>
      </c>
      <c r="D15" s="263">
        <v>5</v>
      </c>
      <c r="E15" s="263"/>
      <c r="F15" s="263">
        <v>6</v>
      </c>
      <c r="G15" s="263">
        <v>1</v>
      </c>
      <c r="H15" s="263">
        <v>2</v>
      </c>
      <c r="I15" s="263"/>
      <c r="J15" s="263">
        <v>1</v>
      </c>
      <c r="K15" s="263">
        <v>2</v>
      </c>
      <c r="L15" s="89">
        <f t="shared" si="0"/>
        <v>17</v>
      </c>
      <c r="M15" s="121">
        <f t="shared" si="1"/>
        <v>1.0871412037037037E-2</v>
      </c>
      <c r="N15" s="146" t="s">
        <v>238</v>
      </c>
      <c r="S15" s="52"/>
    </row>
    <row r="16" spans="1:42" s="34" customFormat="1" ht="31.95" customHeight="1">
      <c r="A16" s="137">
        <v>4</v>
      </c>
      <c r="B16" s="140" t="s">
        <v>73</v>
      </c>
      <c r="C16" s="121">
        <v>7.7687499999999987E-3</v>
      </c>
      <c r="D16" s="263">
        <v>5</v>
      </c>
      <c r="E16" s="263">
        <v>5</v>
      </c>
      <c r="F16" s="263"/>
      <c r="G16" s="263"/>
      <c r="H16" s="263">
        <v>2</v>
      </c>
      <c r="I16" s="263"/>
      <c r="J16" s="263">
        <v>1</v>
      </c>
      <c r="K16" s="263"/>
      <c r="L16" s="89">
        <f t="shared" si="0"/>
        <v>13</v>
      </c>
      <c r="M16" s="121">
        <f t="shared" si="1"/>
        <v>1.0778009259259258E-2</v>
      </c>
      <c r="N16" s="146" t="s">
        <v>237</v>
      </c>
      <c r="S16" s="52"/>
    </row>
    <row r="17" spans="1:42" s="34" customFormat="1" ht="39.450000000000003" customHeight="1">
      <c r="A17" s="137">
        <v>5</v>
      </c>
      <c r="B17" s="140" t="s">
        <v>180</v>
      </c>
      <c r="C17" s="121">
        <v>8.3025462962962975E-3</v>
      </c>
      <c r="D17" s="263">
        <v>5</v>
      </c>
      <c r="E17" s="263">
        <v>3</v>
      </c>
      <c r="F17" s="263">
        <v>7</v>
      </c>
      <c r="G17" s="263">
        <v>6</v>
      </c>
      <c r="H17" s="263">
        <v>3</v>
      </c>
      <c r="I17" s="263"/>
      <c r="J17" s="263"/>
      <c r="K17" s="263">
        <v>9</v>
      </c>
      <c r="L17" s="89">
        <f t="shared" si="0"/>
        <v>33</v>
      </c>
      <c r="M17" s="121">
        <f t="shared" si="1"/>
        <v>1.5941435185185187E-2</v>
      </c>
      <c r="N17" s="146" t="s">
        <v>239</v>
      </c>
      <c r="S17" s="52"/>
    </row>
    <row r="18" spans="1:42" s="34" customFormat="1" ht="31.95" customHeight="1">
      <c r="A18" s="137">
        <v>6</v>
      </c>
      <c r="B18" s="140" t="s">
        <v>74</v>
      </c>
      <c r="C18" s="121">
        <v>4.6737268518518517E-3</v>
      </c>
      <c r="D18" s="263">
        <v>4</v>
      </c>
      <c r="E18" s="263"/>
      <c r="F18" s="263"/>
      <c r="G18" s="263"/>
      <c r="H18" s="263">
        <v>1</v>
      </c>
      <c r="I18" s="263"/>
      <c r="J18" s="263"/>
      <c r="K18" s="263"/>
      <c r="L18" s="89">
        <f t="shared" si="0"/>
        <v>5</v>
      </c>
      <c r="M18" s="121">
        <f t="shared" si="1"/>
        <v>5.831134259259259E-3</v>
      </c>
      <c r="N18" s="122" t="s">
        <v>35</v>
      </c>
      <c r="S18" s="52"/>
    </row>
    <row r="19" spans="1:42" s="34" customFormat="1" ht="31.95" customHeight="1">
      <c r="A19" s="137">
        <v>7</v>
      </c>
      <c r="B19" s="140" t="s">
        <v>75</v>
      </c>
      <c r="C19" s="121">
        <v>4.0310185185185188E-3</v>
      </c>
      <c r="D19" s="263"/>
      <c r="E19" s="263"/>
      <c r="F19" s="263"/>
      <c r="G19" s="263"/>
      <c r="H19" s="263"/>
      <c r="I19" s="263"/>
      <c r="J19" s="263">
        <v>3</v>
      </c>
      <c r="K19" s="263"/>
      <c r="L19" s="89">
        <f t="shared" si="0"/>
        <v>3</v>
      </c>
      <c r="M19" s="121">
        <f>C19+(SUM(D19:K19)*$C$8/86400)</f>
        <v>4.7254629629629634E-3</v>
      </c>
      <c r="N19" s="122" t="s">
        <v>34</v>
      </c>
      <c r="S19" s="52"/>
    </row>
    <row r="20" spans="1:42" s="25" customFormat="1" ht="18" customHeight="1">
      <c r="A20" s="19"/>
      <c r="B20" s="20"/>
      <c r="C20" s="21"/>
      <c r="D20" s="11"/>
      <c r="E20" s="11"/>
      <c r="F20" s="10"/>
      <c r="G20" s="10"/>
      <c r="H20" s="10"/>
      <c r="I20" s="10"/>
      <c r="J20" s="10"/>
      <c r="K20" s="10"/>
      <c r="L20" s="10"/>
      <c r="M20" s="10"/>
      <c r="N20" s="10"/>
      <c r="O20" s="21"/>
      <c r="P20" s="22"/>
    </row>
    <row r="21" spans="1:42" s="37" customFormat="1" ht="18">
      <c r="B21" s="35" t="s">
        <v>18</v>
      </c>
      <c r="C21" s="42"/>
      <c r="E21" s="36" t="s">
        <v>19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43"/>
    </row>
    <row r="22" spans="1:42" ht="18">
      <c r="B22" s="15"/>
      <c r="C22" s="12"/>
      <c r="E22" s="16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4"/>
    </row>
    <row r="23" spans="1:42" s="25" customFormat="1" ht="15.6">
      <c r="A23" s="19"/>
      <c r="B23" s="20"/>
      <c r="C23" s="21"/>
      <c r="D23" s="11"/>
      <c r="E23" s="11"/>
      <c r="F23" s="10"/>
      <c r="G23" s="10"/>
      <c r="H23" s="10"/>
      <c r="I23" s="10"/>
      <c r="J23" s="10"/>
      <c r="K23" s="10"/>
      <c r="L23" s="10"/>
      <c r="M23" s="10"/>
      <c r="N23" s="10"/>
      <c r="O23" s="21"/>
      <c r="P23" s="22"/>
    </row>
    <row r="24" spans="1:42" s="47" customFormat="1" ht="98.4" customHeight="1">
      <c r="B24" s="474"/>
      <c r="C24" s="474"/>
      <c r="D24" s="474"/>
      <c r="E24" s="474"/>
      <c r="F24" s="474"/>
      <c r="G24" s="474"/>
      <c r="H24" s="474"/>
      <c r="I24" s="474"/>
      <c r="J24" s="474"/>
      <c r="K24" s="474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</row>
    <row r="25" spans="1:42" s="25" customFormat="1" ht="32.4" customHeight="1">
      <c r="A25" s="63"/>
      <c r="B25" s="63"/>
      <c r="C25" s="63"/>
      <c r="D25" s="63"/>
      <c r="E25" s="63"/>
      <c r="F25" s="63"/>
      <c r="G25" s="63"/>
      <c r="AM25" s="462"/>
      <c r="AN25" s="462"/>
      <c r="AO25" s="462"/>
      <c r="AP25" s="462"/>
    </row>
    <row r="26" spans="1:42" ht="22.8">
      <c r="B26" s="445"/>
      <c r="C26" s="445"/>
      <c r="D26" s="445"/>
      <c r="E26" s="445"/>
      <c r="F26" s="37"/>
      <c r="G26" s="25"/>
      <c r="O26" s="186"/>
      <c r="AM26" s="164"/>
      <c r="AN26" s="164"/>
    </row>
    <row r="27" spans="1:42" ht="18">
      <c r="A27" s="128"/>
      <c r="B27" s="128"/>
      <c r="C27" s="128"/>
      <c r="D27" s="128"/>
      <c r="E27" s="128"/>
      <c r="F27" s="128"/>
      <c r="I27" s="8"/>
      <c r="O27" s="164"/>
      <c r="AM27" s="48"/>
      <c r="AN27" s="48"/>
    </row>
    <row r="28" spans="1:42" ht="18">
      <c r="A28" s="128"/>
      <c r="B28" s="128"/>
      <c r="C28" s="128"/>
      <c r="D28" s="128"/>
      <c r="E28" s="128"/>
      <c r="F28" s="128"/>
      <c r="I28" s="8"/>
      <c r="O28" s="48"/>
      <c r="AM28" s="48"/>
      <c r="AN28" s="48"/>
    </row>
    <row r="29" spans="1:42" ht="17.399999999999999">
      <c r="A29" s="215"/>
      <c r="B29" s="215"/>
      <c r="C29" s="215"/>
      <c r="D29" s="215"/>
      <c r="E29" s="215"/>
      <c r="F29" s="215"/>
    </row>
    <row r="30" spans="1:42" ht="18" thickBot="1">
      <c r="A30" s="215"/>
      <c r="B30" s="215"/>
      <c r="C30" s="215"/>
      <c r="D30" s="215"/>
      <c r="E30" s="215"/>
      <c r="F30" s="215"/>
    </row>
    <row r="31" spans="1:42" ht="19.8" customHeight="1" thickBot="1">
      <c r="A31" s="480" t="s">
        <v>131</v>
      </c>
      <c r="B31" s="481"/>
      <c r="C31" s="214">
        <v>20</v>
      </c>
      <c r="P31" s="9"/>
    </row>
    <row r="32" spans="1:42" ht="17.399999999999999">
      <c r="A32" s="215"/>
      <c r="E32" s="215"/>
      <c r="F32" s="215"/>
    </row>
    <row r="33" spans="1:42" ht="20.399999999999999">
      <c r="A33" s="540" t="s">
        <v>42</v>
      </c>
      <c r="B33" s="540"/>
      <c r="C33" s="540"/>
      <c r="D33" s="540"/>
      <c r="E33" s="540"/>
      <c r="F33" s="540"/>
      <c r="G33" s="540"/>
      <c r="H33" s="540"/>
      <c r="I33" s="540"/>
      <c r="J33" s="540"/>
      <c r="K33" s="540"/>
      <c r="L33" s="540"/>
      <c r="M33" s="540"/>
      <c r="N33" s="540"/>
      <c r="O33" s="540"/>
      <c r="P33" s="9"/>
    </row>
    <row r="34" spans="1:42" s="25" customFormat="1" ht="15.6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4"/>
      <c r="P34" s="24"/>
    </row>
    <row r="35" spans="1:42" s="25" customFormat="1" ht="15.75" customHeight="1">
      <c r="A35" s="553" t="s">
        <v>1</v>
      </c>
      <c r="B35" s="553" t="s">
        <v>2</v>
      </c>
      <c r="C35" s="554" t="s">
        <v>23</v>
      </c>
      <c r="D35" s="549" t="s">
        <v>24</v>
      </c>
      <c r="E35" s="550"/>
      <c r="F35" s="550"/>
      <c r="G35" s="550"/>
      <c r="H35" s="550"/>
      <c r="I35" s="550"/>
      <c r="J35" s="550"/>
      <c r="K35" s="550"/>
      <c r="L35" s="551"/>
      <c r="M35" s="552" t="s">
        <v>25</v>
      </c>
      <c r="N35" s="552" t="s">
        <v>52</v>
      </c>
      <c r="O35" s="564" t="s">
        <v>12</v>
      </c>
      <c r="R35" s="539"/>
    </row>
    <row r="36" spans="1:42" s="25" customFormat="1" ht="55.95" customHeight="1">
      <c r="A36" s="553"/>
      <c r="B36" s="553"/>
      <c r="C36" s="554"/>
      <c r="D36" s="395" t="s">
        <v>21</v>
      </c>
      <c r="E36" s="395" t="s">
        <v>260</v>
      </c>
      <c r="F36" s="395" t="s">
        <v>30</v>
      </c>
      <c r="G36" s="395" t="s">
        <v>265</v>
      </c>
      <c r="H36" s="395" t="s">
        <v>263</v>
      </c>
      <c r="I36" s="395" t="s">
        <v>28</v>
      </c>
      <c r="J36" s="395" t="s">
        <v>76</v>
      </c>
      <c r="K36" s="395" t="s">
        <v>70</v>
      </c>
      <c r="L36" s="395" t="s">
        <v>29</v>
      </c>
      <c r="M36" s="552"/>
      <c r="N36" s="552"/>
      <c r="O36" s="564"/>
      <c r="R36" s="539"/>
    </row>
    <row r="37" spans="1:42" s="54" customFormat="1" ht="36" customHeight="1">
      <c r="A37" s="389">
        <v>1</v>
      </c>
      <c r="B37" s="140" t="s">
        <v>74</v>
      </c>
      <c r="C37" s="320">
        <v>7.5418981481481483E-3</v>
      </c>
      <c r="D37" s="406"/>
      <c r="E37" s="406"/>
      <c r="F37" s="406"/>
      <c r="G37" s="406"/>
      <c r="H37" s="406">
        <v>6</v>
      </c>
      <c r="I37" s="406">
        <v>3</v>
      </c>
      <c r="J37" s="406"/>
      <c r="K37" s="406"/>
      <c r="L37" s="89"/>
      <c r="M37" s="89">
        <f>D37+E37+F37+G37+H37+I37+J37+K37+L37</f>
        <v>9</v>
      </c>
      <c r="N37" s="121">
        <f>C37+(SUM(D37:L37)*$C$31/86400)</f>
        <v>9.6252314814814811E-3</v>
      </c>
      <c r="O37" s="122" t="s">
        <v>36</v>
      </c>
      <c r="R37" s="83"/>
    </row>
    <row r="38" spans="1:42" s="54" customFormat="1" ht="36" customHeight="1">
      <c r="A38" s="389">
        <v>2</v>
      </c>
      <c r="B38" s="140" t="s">
        <v>133</v>
      </c>
      <c r="C38" s="320">
        <v>1.0511805555555557E-2</v>
      </c>
      <c r="D38" s="392">
        <v>2</v>
      </c>
      <c r="E38" s="392">
        <v>1</v>
      </c>
      <c r="F38" s="406"/>
      <c r="G38" s="392">
        <v>4</v>
      </c>
      <c r="H38" s="392">
        <v>1</v>
      </c>
      <c r="I38" s="392"/>
      <c r="J38" s="392"/>
      <c r="K38" s="392"/>
      <c r="L38" s="392"/>
      <c r="M38" s="89">
        <f t="shared" ref="M38:M40" si="2">D38+E38+F38+G38+H38+I38+J38+K38+L38</f>
        <v>8</v>
      </c>
      <c r="N38" s="121">
        <f t="shared" ref="N38:N40" si="3">C38+(SUM(D38:L38)*$C$31/86400)</f>
        <v>1.236365740740741E-2</v>
      </c>
      <c r="O38" s="146">
        <v>4</v>
      </c>
      <c r="R38" s="83"/>
    </row>
    <row r="39" spans="1:42" s="54" customFormat="1" ht="36" customHeight="1">
      <c r="A39" s="389">
        <v>3</v>
      </c>
      <c r="B39" s="140" t="s">
        <v>73</v>
      </c>
      <c r="C39" s="320">
        <v>6.4677083333333331E-3</v>
      </c>
      <c r="D39" s="89"/>
      <c r="E39" s="89"/>
      <c r="F39" s="89"/>
      <c r="G39" s="89"/>
      <c r="H39" s="89"/>
      <c r="I39" s="89"/>
      <c r="J39" s="89"/>
      <c r="K39" s="89"/>
      <c r="L39" s="89"/>
      <c r="M39" s="89">
        <f t="shared" si="2"/>
        <v>0</v>
      </c>
      <c r="N39" s="121">
        <f t="shared" si="3"/>
        <v>6.4677083333333331E-3</v>
      </c>
      <c r="O39" s="122" t="s">
        <v>34</v>
      </c>
      <c r="R39" s="52"/>
    </row>
    <row r="40" spans="1:42" s="54" customFormat="1" ht="36" customHeight="1">
      <c r="A40" s="247">
        <v>4</v>
      </c>
      <c r="B40" s="140" t="s">
        <v>75</v>
      </c>
      <c r="C40" s="320">
        <v>6.6565972222222226E-3</v>
      </c>
      <c r="D40" s="89">
        <v>1</v>
      </c>
      <c r="E40" s="89">
        <v>3</v>
      </c>
      <c r="F40" s="89"/>
      <c r="G40" s="337">
        <v>4</v>
      </c>
      <c r="H40" s="89"/>
      <c r="I40" s="89"/>
      <c r="J40" s="89"/>
      <c r="K40" s="89"/>
      <c r="L40" s="89"/>
      <c r="M40" s="89">
        <f t="shared" si="2"/>
        <v>8</v>
      </c>
      <c r="N40" s="121">
        <f t="shared" si="3"/>
        <v>8.5084490740740745E-3</v>
      </c>
      <c r="O40" s="122" t="s">
        <v>35</v>
      </c>
      <c r="R40" s="83"/>
    </row>
    <row r="41" spans="1:42" s="25" customFormat="1" ht="15.6">
      <c r="A41" s="11"/>
      <c r="B41" s="31"/>
      <c r="C41" s="32"/>
      <c r="D41" s="33"/>
      <c r="E41" s="32"/>
      <c r="F41" s="33"/>
      <c r="G41" s="32"/>
      <c r="H41" s="33"/>
      <c r="I41" s="33"/>
      <c r="J41" s="32"/>
      <c r="K41" s="32"/>
      <c r="L41" s="32"/>
      <c r="M41" s="32"/>
      <c r="N41" s="32"/>
      <c r="O41" s="33"/>
      <c r="P41" s="18"/>
    </row>
    <row r="42" spans="1:42" ht="18">
      <c r="B42" s="15" t="s">
        <v>18</v>
      </c>
      <c r="C42" s="12"/>
      <c r="E42" s="16" t="s">
        <v>19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4"/>
    </row>
    <row r="43" spans="1:42" ht="18">
      <c r="B43" s="15"/>
      <c r="C43" s="12"/>
      <c r="E43" s="16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4"/>
    </row>
    <row r="44" spans="1:42" s="25" customFormat="1" ht="15.6">
      <c r="A44" s="11"/>
      <c r="B44" s="31"/>
      <c r="C44" s="32"/>
      <c r="D44" s="33"/>
      <c r="E44" s="32"/>
      <c r="F44" s="33"/>
      <c r="G44" s="32"/>
      <c r="H44" s="33"/>
      <c r="I44" s="33"/>
      <c r="J44" s="32"/>
      <c r="K44" s="32"/>
      <c r="L44" s="32"/>
      <c r="M44" s="32"/>
      <c r="N44" s="32"/>
      <c r="O44" s="33"/>
      <c r="P44" s="18"/>
    </row>
    <row r="45" spans="1:42" s="25" customFormat="1" ht="15.6">
      <c r="A45" s="11"/>
      <c r="B45" s="31"/>
      <c r="C45" s="32"/>
      <c r="D45" s="33"/>
      <c r="E45" s="32"/>
      <c r="F45" s="33"/>
      <c r="G45" s="32"/>
      <c r="H45" s="33"/>
      <c r="I45" s="33"/>
      <c r="J45" s="32"/>
      <c r="K45" s="32"/>
      <c r="L45" s="32"/>
      <c r="M45" s="32"/>
      <c r="N45" s="32"/>
      <c r="O45" s="33"/>
      <c r="P45" s="18"/>
    </row>
    <row r="46" spans="1:42" s="47" customFormat="1" ht="98.4" customHeight="1">
      <c r="B46" s="474"/>
      <c r="C46" s="474"/>
      <c r="D46" s="474"/>
      <c r="E46" s="474"/>
      <c r="F46" s="474"/>
      <c r="G46" s="474"/>
      <c r="H46" s="474"/>
      <c r="I46" s="474"/>
      <c r="J46" s="474"/>
      <c r="K46" s="474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</row>
    <row r="47" spans="1:42" s="25" customFormat="1" ht="32.4" customHeight="1">
      <c r="A47" s="63"/>
      <c r="B47" s="63"/>
      <c r="C47" s="63"/>
      <c r="D47" s="63"/>
      <c r="E47" s="63"/>
      <c r="F47" s="63"/>
      <c r="G47" s="63"/>
      <c r="AM47" s="462"/>
      <c r="AN47" s="462"/>
      <c r="AO47" s="462"/>
      <c r="AP47" s="462"/>
    </row>
    <row r="48" spans="1:42" ht="22.8">
      <c r="B48" s="445"/>
      <c r="C48" s="445"/>
      <c r="D48" s="445"/>
      <c r="E48" s="445"/>
      <c r="F48" s="37"/>
      <c r="G48" s="25"/>
      <c r="O48" s="186"/>
      <c r="AM48" s="164"/>
      <c r="AN48" s="164"/>
    </row>
    <row r="49" spans="1:40" ht="18">
      <c r="A49" s="128"/>
      <c r="B49" s="128"/>
      <c r="C49" s="128"/>
      <c r="D49" s="128"/>
      <c r="E49" s="128"/>
      <c r="F49" s="128"/>
      <c r="I49" s="8"/>
      <c r="O49" s="164"/>
      <c r="AM49" s="48"/>
      <c r="AN49" s="48"/>
    </row>
    <row r="50" spans="1:40" ht="18">
      <c r="A50" s="128"/>
      <c r="B50" s="128"/>
      <c r="C50" s="128"/>
      <c r="D50" s="128"/>
      <c r="E50" s="128"/>
      <c r="F50" s="128"/>
      <c r="I50" s="8"/>
      <c r="O50" s="48"/>
      <c r="AM50" s="48"/>
      <c r="AN50" s="48"/>
    </row>
    <row r="51" spans="1:40" ht="17.399999999999999">
      <c r="A51" s="215"/>
      <c r="B51" s="215"/>
      <c r="C51" s="215"/>
      <c r="D51" s="215"/>
      <c r="E51" s="215"/>
      <c r="F51" s="215"/>
    </row>
    <row r="52" spans="1:40" ht="18" thickBot="1">
      <c r="A52" s="215"/>
      <c r="D52" s="215"/>
      <c r="E52" s="215"/>
      <c r="F52" s="215"/>
    </row>
    <row r="53" spans="1:40" ht="19.8" customHeight="1" thickBot="1">
      <c r="A53" s="480" t="s">
        <v>131</v>
      </c>
      <c r="B53" s="481"/>
      <c r="C53" s="214">
        <v>20</v>
      </c>
      <c r="P53" s="9"/>
    </row>
    <row r="54" spans="1:40" ht="23.25" customHeight="1">
      <c r="A54" s="540" t="s">
        <v>41</v>
      </c>
      <c r="B54" s="540"/>
      <c r="C54" s="540"/>
      <c r="D54" s="540"/>
      <c r="E54" s="540"/>
      <c r="F54" s="540"/>
      <c r="G54" s="540"/>
      <c r="H54" s="540"/>
      <c r="I54" s="540"/>
      <c r="J54" s="540"/>
      <c r="K54" s="540"/>
      <c r="L54" s="540"/>
      <c r="M54" s="540"/>
      <c r="N54" s="540"/>
      <c r="O54" s="540"/>
      <c r="P54" s="9"/>
    </row>
    <row r="55" spans="1:40" s="25" customFormat="1" ht="10.8" customHeight="1">
      <c r="A55" s="26"/>
      <c r="B55" s="23"/>
      <c r="C55" s="23"/>
      <c r="D55" s="23"/>
      <c r="E55" s="23"/>
      <c r="F55" s="23"/>
      <c r="G55" s="23"/>
      <c r="H55" s="23"/>
      <c r="I55" s="27"/>
      <c r="J55" s="24"/>
      <c r="K55" s="24"/>
      <c r="L55" s="24"/>
      <c r="M55" s="24"/>
      <c r="N55" s="24"/>
      <c r="O55" s="24"/>
      <c r="P55" s="24"/>
    </row>
    <row r="56" spans="1:40" s="25" customFormat="1" ht="15.75" customHeight="1">
      <c r="A56" s="553" t="s">
        <v>1</v>
      </c>
      <c r="B56" s="553" t="s">
        <v>2</v>
      </c>
      <c r="C56" s="554" t="s">
        <v>23</v>
      </c>
      <c r="D56" s="549" t="s">
        <v>24</v>
      </c>
      <c r="E56" s="550"/>
      <c r="F56" s="550"/>
      <c r="G56" s="550"/>
      <c r="H56" s="550"/>
      <c r="I56" s="550"/>
      <c r="J56" s="550"/>
      <c r="K56" s="550"/>
      <c r="L56" s="550"/>
      <c r="M56" s="551"/>
      <c r="N56" s="555" t="s">
        <v>39</v>
      </c>
      <c r="O56" s="552" t="s">
        <v>15</v>
      </c>
      <c r="P56" s="563" t="s">
        <v>12</v>
      </c>
    </row>
    <row r="57" spans="1:40" s="25" customFormat="1" ht="50.4" customHeight="1">
      <c r="A57" s="553"/>
      <c r="B57" s="553"/>
      <c r="C57" s="554"/>
      <c r="D57" s="58" t="s">
        <v>257</v>
      </c>
      <c r="E57" s="58" t="s">
        <v>258</v>
      </c>
      <c r="F57" s="58" t="s">
        <v>30</v>
      </c>
      <c r="G57" s="58" t="s">
        <v>108</v>
      </c>
      <c r="H57" s="58" t="s">
        <v>21</v>
      </c>
      <c r="I57" s="58" t="s">
        <v>264</v>
      </c>
      <c r="J57" s="58" t="s">
        <v>70</v>
      </c>
      <c r="K57" s="58" t="s">
        <v>29</v>
      </c>
      <c r="L57" s="58" t="s">
        <v>259</v>
      </c>
      <c r="M57" s="58" t="s">
        <v>30</v>
      </c>
      <c r="N57" s="556"/>
      <c r="O57" s="552"/>
      <c r="P57" s="563"/>
    </row>
    <row r="58" spans="1:40" s="34" customFormat="1" ht="36" customHeight="1">
      <c r="A58" s="59">
        <v>1</v>
      </c>
      <c r="B58" s="353" t="s">
        <v>73</v>
      </c>
      <c r="C58" s="396">
        <v>9.862962962962964E-3</v>
      </c>
      <c r="D58" s="397"/>
      <c r="E58" s="397">
        <v>6</v>
      </c>
      <c r="F58" s="407"/>
      <c r="G58" s="397"/>
      <c r="H58" s="397"/>
      <c r="I58" s="397"/>
      <c r="J58" s="397"/>
      <c r="K58" s="407"/>
      <c r="L58" s="397"/>
      <c r="M58" s="397"/>
      <c r="N58" s="397">
        <f t="shared" ref="N58:N63" si="4">D58+E58+F58+G58+H58+I58+J58+K58+L58+M58</f>
        <v>6</v>
      </c>
      <c r="O58" s="121">
        <f>C58+(SUM(D58:M58)*$C$8/86400)</f>
        <v>1.1251851851851853E-2</v>
      </c>
      <c r="P58" s="418">
        <v>4</v>
      </c>
    </row>
    <row r="59" spans="1:40" s="34" customFormat="1" ht="36" customHeight="1">
      <c r="A59" s="59">
        <v>2</v>
      </c>
      <c r="B59" s="353" t="s">
        <v>110</v>
      </c>
      <c r="C59" s="396">
        <v>8.4887731481481481E-3</v>
      </c>
      <c r="D59" s="397"/>
      <c r="E59" s="397"/>
      <c r="F59" s="397"/>
      <c r="G59" s="397"/>
      <c r="H59" s="397"/>
      <c r="I59" s="397"/>
      <c r="J59" s="397"/>
      <c r="K59" s="397"/>
      <c r="L59" s="397"/>
      <c r="M59" s="397"/>
      <c r="N59" s="397">
        <f t="shared" si="4"/>
        <v>0</v>
      </c>
      <c r="O59" s="121">
        <f t="shared" ref="O59:O63" si="5">C59+(SUM(D59:M59)*$C$8/86400)</f>
        <v>8.4887731481481481E-3</v>
      </c>
      <c r="P59" s="398" t="s">
        <v>34</v>
      </c>
    </row>
    <row r="60" spans="1:40" s="34" customFormat="1" ht="36" customHeight="1">
      <c r="A60" s="59">
        <v>3</v>
      </c>
      <c r="B60" s="353" t="s">
        <v>75</v>
      </c>
      <c r="C60" s="396">
        <v>1.0168634259259259E-2</v>
      </c>
      <c r="D60" s="397"/>
      <c r="E60" s="397"/>
      <c r="F60" s="397"/>
      <c r="G60" s="397"/>
      <c r="H60" s="397">
        <v>2</v>
      </c>
      <c r="I60" s="397"/>
      <c r="J60" s="397"/>
      <c r="K60" s="397"/>
      <c r="L60" s="397"/>
      <c r="M60" s="397"/>
      <c r="N60" s="397">
        <f t="shared" si="4"/>
        <v>2</v>
      </c>
      <c r="O60" s="121">
        <f t="shared" si="5"/>
        <v>1.0631597222222223E-2</v>
      </c>
      <c r="P60" s="398" t="s">
        <v>35</v>
      </c>
    </row>
    <row r="61" spans="1:40" s="34" customFormat="1" ht="36" customHeight="1">
      <c r="A61" s="59">
        <v>4</v>
      </c>
      <c r="B61" s="399" t="s">
        <v>256</v>
      </c>
      <c r="C61" s="396">
        <v>2.0307060185185185E-2</v>
      </c>
      <c r="D61" s="397">
        <v>1</v>
      </c>
      <c r="E61" s="397">
        <v>4</v>
      </c>
      <c r="F61" s="397"/>
      <c r="G61" s="397"/>
      <c r="H61" s="397">
        <v>8</v>
      </c>
      <c r="I61" s="397"/>
      <c r="J61" s="397"/>
      <c r="K61" s="397"/>
      <c r="L61" s="397">
        <v>5</v>
      </c>
      <c r="M61" s="397"/>
      <c r="N61" s="397">
        <f t="shared" si="4"/>
        <v>18</v>
      </c>
      <c r="O61" s="121">
        <f t="shared" si="5"/>
        <v>2.4473726851851851E-2</v>
      </c>
      <c r="P61" s="418">
        <v>6</v>
      </c>
    </row>
    <row r="62" spans="1:40" s="34" customFormat="1" ht="36" customHeight="1">
      <c r="A62" s="59">
        <v>5</v>
      </c>
      <c r="B62" s="353" t="s">
        <v>53</v>
      </c>
      <c r="C62" s="396">
        <v>1.0990972222222221E-2</v>
      </c>
      <c r="D62" s="397"/>
      <c r="E62" s="397"/>
      <c r="F62" s="397"/>
      <c r="G62" s="397"/>
      <c r="H62" s="397">
        <v>13</v>
      </c>
      <c r="I62" s="397"/>
      <c r="J62" s="397"/>
      <c r="K62" s="397"/>
      <c r="L62" s="397">
        <v>3</v>
      </c>
      <c r="M62" s="397"/>
      <c r="N62" s="397">
        <f t="shared" si="4"/>
        <v>16</v>
      </c>
      <c r="O62" s="121">
        <f t="shared" si="5"/>
        <v>1.4694675925925925E-2</v>
      </c>
      <c r="P62" s="418">
        <v>5</v>
      </c>
    </row>
    <row r="63" spans="1:40" s="34" customFormat="1" ht="36" customHeight="1">
      <c r="A63" s="59">
        <v>6</v>
      </c>
      <c r="B63" s="353" t="s">
        <v>180</v>
      </c>
      <c r="C63" s="396">
        <v>9.0853009259259255E-3</v>
      </c>
      <c r="D63" s="397"/>
      <c r="E63" s="397"/>
      <c r="F63" s="397"/>
      <c r="G63" s="397"/>
      <c r="H63" s="397">
        <v>4</v>
      </c>
      <c r="I63" s="397"/>
      <c r="J63" s="397"/>
      <c r="K63" s="397"/>
      <c r="L63" s="397">
        <v>3</v>
      </c>
      <c r="M63" s="397"/>
      <c r="N63" s="397">
        <f t="shared" si="4"/>
        <v>7</v>
      </c>
      <c r="O63" s="121">
        <f t="shared" si="5"/>
        <v>1.0705671296296296E-2</v>
      </c>
      <c r="P63" s="398" t="s">
        <v>36</v>
      </c>
    </row>
    <row r="64" spans="1:40" s="25" customFormat="1" ht="18" customHeight="1">
      <c r="C64" s="64"/>
      <c r="D64" s="64"/>
      <c r="E64" s="64"/>
      <c r="F64" s="65"/>
      <c r="G64" s="65"/>
      <c r="H64" s="64"/>
      <c r="I64" s="65"/>
      <c r="J64" s="65"/>
      <c r="K64" s="65"/>
      <c r="L64" s="65"/>
      <c r="M64" s="65"/>
      <c r="N64" s="65"/>
      <c r="O64" s="65"/>
      <c r="P64" s="64"/>
      <c r="Q64" s="48"/>
    </row>
    <row r="65" spans="1:42" ht="18">
      <c r="B65" s="15" t="s">
        <v>18</v>
      </c>
      <c r="C65" s="12"/>
      <c r="E65" s="16" t="s">
        <v>19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4"/>
    </row>
    <row r="66" spans="1:42" ht="18">
      <c r="B66" s="15"/>
      <c r="C66" s="12"/>
      <c r="E66" s="16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4"/>
    </row>
    <row r="67" spans="1:42" s="25" customFormat="1" ht="15.6">
      <c r="A67" s="11"/>
      <c r="B67" s="31"/>
      <c r="C67" s="32"/>
      <c r="D67" s="33"/>
      <c r="E67" s="32"/>
      <c r="F67" s="33"/>
      <c r="G67" s="32"/>
      <c r="H67" s="33"/>
      <c r="I67" s="33"/>
      <c r="J67" s="32"/>
      <c r="K67" s="32"/>
      <c r="L67" s="32"/>
      <c r="M67" s="32"/>
      <c r="N67" s="32"/>
      <c r="O67" s="33"/>
      <c r="P67" s="18"/>
    </row>
    <row r="68" spans="1:42" s="47" customFormat="1" ht="98.4" customHeight="1">
      <c r="B68" s="474"/>
      <c r="C68" s="474"/>
      <c r="D68" s="474"/>
      <c r="E68" s="474"/>
      <c r="F68" s="474"/>
      <c r="G68" s="474"/>
      <c r="H68" s="474"/>
      <c r="I68" s="474"/>
      <c r="J68" s="474"/>
      <c r="K68" s="474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</row>
    <row r="69" spans="1:42" s="25" customFormat="1" ht="32.4" customHeight="1">
      <c r="A69" s="63"/>
      <c r="B69" s="63"/>
      <c r="C69" s="63"/>
      <c r="D69" s="63"/>
      <c r="E69" s="63"/>
      <c r="F69" s="63"/>
      <c r="G69" s="63"/>
      <c r="AM69" s="462"/>
      <c r="AN69" s="462"/>
      <c r="AO69" s="462"/>
      <c r="AP69" s="462"/>
    </row>
    <row r="70" spans="1:42" ht="22.8">
      <c r="B70" s="445"/>
      <c r="C70" s="445"/>
      <c r="D70" s="445"/>
      <c r="E70" s="445"/>
      <c r="F70" s="37"/>
      <c r="G70" s="25"/>
      <c r="O70" s="186"/>
      <c r="AM70" s="164"/>
      <c r="AN70" s="164"/>
    </row>
    <row r="71" spans="1:42" ht="18">
      <c r="A71" s="128"/>
      <c r="B71" s="128"/>
      <c r="C71" s="128"/>
      <c r="D71" s="128"/>
      <c r="E71" s="128"/>
      <c r="F71" s="128"/>
      <c r="I71" s="8"/>
      <c r="O71" s="164"/>
      <c r="AM71" s="48"/>
      <c r="AN71" s="48"/>
    </row>
    <row r="72" spans="1:42" ht="18">
      <c r="A72" s="128"/>
      <c r="B72" s="128"/>
      <c r="C72" s="128"/>
      <c r="D72" s="128"/>
      <c r="E72" s="128"/>
      <c r="F72" s="128"/>
      <c r="I72" s="8"/>
      <c r="O72" s="48"/>
      <c r="AM72" s="48"/>
      <c r="AN72" s="48"/>
    </row>
    <row r="73" spans="1:42" ht="17.399999999999999">
      <c r="A73" s="215"/>
      <c r="B73" s="215"/>
      <c r="C73" s="215"/>
      <c r="D73" s="215"/>
      <c r="E73" s="215"/>
      <c r="F73" s="215"/>
    </row>
    <row r="74" spans="1:42" ht="18" thickBot="1">
      <c r="A74" s="215"/>
      <c r="E74" s="215"/>
      <c r="F74" s="215"/>
    </row>
    <row r="75" spans="1:42" ht="19.8" customHeight="1" thickBot="1">
      <c r="A75" s="480" t="s">
        <v>131</v>
      </c>
      <c r="B75" s="481"/>
      <c r="C75" s="214">
        <v>20</v>
      </c>
      <c r="P75" s="9"/>
    </row>
    <row r="76" spans="1:42" ht="20.399999999999999">
      <c r="A76" s="540" t="s">
        <v>40</v>
      </c>
      <c r="B76" s="540"/>
      <c r="C76" s="540"/>
      <c r="D76" s="540"/>
      <c r="E76" s="540"/>
      <c r="F76" s="540"/>
      <c r="G76" s="540"/>
      <c r="H76" s="540"/>
      <c r="I76" s="540"/>
      <c r="J76" s="540"/>
      <c r="K76" s="540"/>
      <c r="L76" s="540"/>
      <c r="M76" s="540"/>
      <c r="N76" s="540"/>
      <c r="O76" s="540"/>
      <c r="P76" s="540"/>
    </row>
    <row r="77" spans="1:42" s="25" customFormat="1" ht="13.8" customHeight="1">
      <c r="A77" s="28"/>
      <c r="B77" s="23"/>
      <c r="C77" s="29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30"/>
      <c r="P77" s="24"/>
    </row>
    <row r="78" spans="1:42" s="25" customFormat="1" ht="15.75" customHeight="1">
      <c r="A78" s="541" t="s">
        <v>1</v>
      </c>
      <c r="B78" s="541" t="s">
        <v>2</v>
      </c>
      <c r="C78" s="542" t="s">
        <v>23</v>
      </c>
      <c r="D78" s="545" t="s">
        <v>24</v>
      </c>
      <c r="E78" s="546"/>
      <c r="F78" s="546"/>
      <c r="G78" s="546"/>
      <c r="H78" s="546"/>
      <c r="I78" s="546"/>
      <c r="J78" s="546"/>
      <c r="K78" s="546"/>
      <c r="L78" s="546"/>
      <c r="M78" s="547"/>
      <c r="N78" s="543" t="s">
        <v>25</v>
      </c>
      <c r="O78" s="543" t="s">
        <v>52</v>
      </c>
      <c r="P78" s="548" t="s">
        <v>12</v>
      </c>
      <c r="R78" s="539"/>
    </row>
    <row r="79" spans="1:42" s="25" customFormat="1" ht="50.4">
      <c r="A79" s="541"/>
      <c r="B79" s="541"/>
      <c r="C79" s="542"/>
      <c r="D79" s="400" t="s">
        <v>30</v>
      </c>
      <c r="E79" s="400" t="s">
        <v>263</v>
      </c>
      <c r="F79" s="400" t="s">
        <v>28</v>
      </c>
      <c r="G79" s="400" t="s">
        <v>70</v>
      </c>
      <c r="H79" s="400" t="s">
        <v>264</v>
      </c>
      <c r="I79" s="400" t="s">
        <v>21</v>
      </c>
      <c r="J79" s="400" t="s">
        <v>76</v>
      </c>
      <c r="K79" s="400" t="s">
        <v>77</v>
      </c>
      <c r="L79" s="400" t="s">
        <v>258</v>
      </c>
      <c r="M79" s="400" t="s">
        <v>28</v>
      </c>
      <c r="N79" s="544"/>
      <c r="O79" s="544"/>
      <c r="P79" s="548"/>
      <c r="R79" s="539"/>
    </row>
    <row r="80" spans="1:42" s="34" customFormat="1" ht="36" customHeight="1">
      <c r="A80" s="59">
        <v>1</v>
      </c>
      <c r="B80" s="355" t="s">
        <v>110</v>
      </c>
      <c r="C80" s="403">
        <v>1.0079282407407407E-2</v>
      </c>
      <c r="D80" s="397"/>
      <c r="E80" s="397"/>
      <c r="F80" s="423"/>
      <c r="G80" s="397"/>
      <c r="H80" s="397"/>
      <c r="I80" s="397">
        <v>2</v>
      </c>
      <c r="J80" s="397"/>
      <c r="K80" s="407"/>
      <c r="L80" s="397"/>
      <c r="M80" s="397"/>
      <c r="N80" s="397">
        <f>D80+E80+F80+G80+H80+I80+J80+K80+L80+M80</f>
        <v>2</v>
      </c>
      <c r="O80" s="121">
        <f>C80+(SUM(D80:M80)*$C$75/86400)</f>
        <v>1.054224537037037E-2</v>
      </c>
      <c r="P80" s="127" t="s">
        <v>34</v>
      </c>
      <c r="R80" s="83"/>
    </row>
    <row r="81" spans="1:42" s="34" customFormat="1" ht="36" customHeight="1">
      <c r="A81" s="59">
        <v>2</v>
      </c>
      <c r="B81" s="355" t="s">
        <v>73</v>
      </c>
      <c r="C81" s="403">
        <v>1.1339004629629631E-2</v>
      </c>
      <c r="D81" s="397"/>
      <c r="E81" s="397">
        <v>3</v>
      </c>
      <c r="F81" s="423"/>
      <c r="G81" s="345"/>
      <c r="H81" s="345"/>
      <c r="I81" s="345">
        <v>8</v>
      </c>
      <c r="J81" s="345"/>
      <c r="K81" s="345"/>
      <c r="L81" s="345"/>
      <c r="M81" s="345"/>
      <c r="N81" s="397">
        <f t="shared" ref="N81:N84" si="6">D81+E81+F81+G81+H81+I81+J81+K81+L81+M81</f>
        <v>11</v>
      </c>
      <c r="O81" s="121">
        <f t="shared" ref="O81:O84" si="7">C81+(SUM(D81:M81)*$C$75/86400)</f>
        <v>1.3885300925925928E-2</v>
      </c>
      <c r="P81" s="424">
        <v>4</v>
      </c>
      <c r="R81" s="83"/>
    </row>
    <row r="82" spans="1:42" ht="36" customHeight="1">
      <c r="A82" s="59">
        <v>3</v>
      </c>
      <c r="B82" s="355" t="s">
        <v>114</v>
      </c>
      <c r="C82" s="403">
        <v>1.249849537037037E-2</v>
      </c>
      <c r="D82" s="397"/>
      <c r="E82" s="397"/>
      <c r="F82" s="423">
        <v>1</v>
      </c>
      <c r="G82" s="345">
        <v>1</v>
      </c>
      <c r="H82" s="345">
        <v>8</v>
      </c>
      <c r="I82" s="345">
        <v>6</v>
      </c>
      <c r="J82" s="345"/>
      <c r="K82" s="345">
        <v>9</v>
      </c>
      <c r="L82" s="345"/>
      <c r="M82" s="345"/>
      <c r="N82" s="397">
        <f t="shared" si="6"/>
        <v>25</v>
      </c>
      <c r="O82" s="121">
        <f t="shared" si="7"/>
        <v>1.8285532407407407E-2</v>
      </c>
      <c r="P82" s="424">
        <v>5</v>
      </c>
      <c r="R82" s="52"/>
    </row>
    <row r="83" spans="1:42" ht="36" customHeight="1">
      <c r="A83" s="59">
        <v>4</v>
      </c>
      <c r="B83" s="355" t="s">
        <v>113</v>
      </c>
      <c r="C83" s="403">
        <v>1.0448148148148149E-2</v>
      </c>
      <c r="D83" s="397"/>
      <c r="E83" s="397"/>
      <c r="F83" s="423"/>
      <c r="G83" s="345"/>
      <c r="H83" s="345">
        <v>1</v>
      </c>
      <c r="I83" s="345">
        <v>6</v>
      </c>
      <c r="J83" s="345"/>
      <c r="K83" s="345"/>
      <c r="L83" s="345"/>
      <c r="M83" s="345"/>
      <c r="N83" s="397">
        <f t="shared" si="6"/>
        <v>7</v>
      </c>
      <c r="O83" s="121">
        <f t="shared" si="7"/>
        <v>1.206851851851852E-2</v>
      </c>
      <c r="P83" s="425" t="s">
        <v>36</v>
      </c>
      <c r="R83" s="52"/>
    </row>
    <row r="84" spans="1:42" ht="36" customHeight="1">
      <c r="A84" s="59">
        <v>5</v>
      </c>
      <c r="B84" s="355" t="s">
        <v>223</v>
      </c>
      <c r="C84" s="403">
        <v>1.1237384259259258E-2</v>
      </c>
      <c r="D84" s="397"/>
      <c r="E84" s="397"/>
      <c r="F84" s="423"/>
      <c r="G84" s="345"/>
      <c r="H84" s="345"/>
      <c r="I84" s="345"/>
      <c r="J84" s="345">
        <v>3</v>
      </c>
      <c r="K84" s="345"/>
      <c r="L84" s="345"/>
      <c r="M84" s="345"/>
      <c r="N84" s="397">
        <f t="shared" si="6"/>
        <v>3</v>
      </c>
      <c r="O84" s="121">
        <f t="shared" si="7"/>
        <v>1.1931828703703701E-2</v>
      </c>
      <c r="P84" s="127" t="s">
        <v>35</v>
      </c>
      <c r="R84" s="52"/>
    </row>
    <row r="85" spans="1:42" ht="31.05" customHeight="1">
      <c r="A85" s="84"/>
      <c r="C85" s="404"/>
      <c r="D85" s="405"/>
      <c r="E85" s="405"/>
      <c r="F85" s="405"/>
      <c r="G85" s="405"/>
      <c r="H85" s="405"/>
      <c r="I85" s="405"/>
      <c r="J85" s="405"/>
      <c r="K85" s="405"/>
      <c r="L85" s="405"/>
      <c r="M85" s="405"/>
      <c r="N85" s="405"/>
      <c r="O85" s="404"/>
      <c r="P85" s="85"/>
      <c r="Q85" s="86"/>
      <c r="R85" s="52"/>
    </row>
    <row r="86" spans="1:42" ht="18">
      <c r="B86" s="15" t="s">
        <v>18</v>
      </c>
      <c r="C86" s="12"/>
      <c r="E86" s="16" t="s">
        <v>19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4"/>
    </row>
    <row r="87" spans="1:42" ht="18">
      <c r="B87" s="15"/>
      <c r="C87" s="12"/>
      <c r="E87" s="16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4"/>
    </row>
    <row r="88" spans="1:42" ht="47.4" customHeight="1">
      <c r="A88" s="84"/>
      <c r="B88" s="53"/>
      <c r="C88" s="48"/>
      <c r="D88" s="85"/>
      <c r="E88" s="85"/>
      <c r="F88" s="85"/>
      <c r="G88" s="85"/>
      <c r="H88" s="85"/>
      <c r="J88" s="85"/>
      <c r="K88" s="87"/>
      <c r="L88" s="87"/>
      <c r="M88" s="85"/>
      <c r="N88" s="85"/>
      <c r="O88" s="85"/>
      <c r="P88" s="85"/>
      <c r="Q88" s="86"/>
      <c r="R88" s="52"/>
    </row>
    <row r="89" spans="1:42" s="25" customFormat="1" ht="15.6">
      <c r="A89" s="11"/>
      <c r="B89" s="31"/>
      <c r="C89" s="32"/>
      <c r="D89" s="33"/>
      <c r="E89" s="32"/>
      <c r="F89" s="33"/>
      <c r="G89" s="32"/>
      <c r="H89" s="33"/>
      <c r="I89" s="33"/>
      <c r="J89" s="32"/>
      <c r="K89" s="32"/>
      <c r="L89" s="32"/>
      <c r="M89" s="32"/>
      <c r="N89" s="32"/>
      <c r="O89" s="33"/>
      <c r="P89" s="18"/>
    </row>
    <row r="90" spans="1:42" s="47" customFormat="1" ht="98.4" customHeight="1">
      <c r="B90" s="474"/>
      <c r="C90" s="474"/>
      <c r="D90" s="474"/>
      <c r="E90" s="474"/>
      <c r="F90" s="474"/>
      <c r="G90" s="474"/>
      <c r="H90" s="474"/>
      <c r="I90" s="474"/>
      <c r="J90" s="474"/>
      <c r="K90" s="474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</row>
    <row r="91" spans="1:42" s="25" customFormat="1" ht="32.4" customHeight="1">
      <c r="A91" s="63"/>
      <c r="B91" s="63"/>
      <c r="C91" s="63"/>
      <c r="D91" s="63"/>
      <c r="E91" s="63"/>
      <c r="F91" s="63"/>
      <c r="G91" s="63"/>
      <c r="AM91" s="462"/>
      <c r="AN91" s="462"/>
      <c r="AO91" s="462"/>
      <c r="AP91" s="462"/>
    </row>
    <row r="92" spans="1:42" ht="22.8">
      <c r="B92" s="445"/>
      <c r="C92" s="445"/>
      <c r="D92" s="445"/>
      <c r="E92" s="445"/>
      <c r="F92" s="37"/>
      <c r="G92" s="25"/>
      <c r="O92" s="186"/>
      <c r="AM92" s="164"/>
      <c r="AN92" s="164"/>
    </row>
    <row r="93" spans="1:42" ht="18">
      <c r="A93" s="128"/>
      <c r="B93" s="128"/>
      <c r="C93" s="128"/>
      <c r="D93" s="128"/>
      <c r="E93" s="128"/>
      <c r="F93" s="128"/>
      <c r="I93" s="8"/>
      <c r="O93" s="164"/>
      <c r="AM93" s="48"/>
      <c r="AN93" s="48"/>
    </row>
    <row r="94" spans="1:42" ht="18">
      <c r="A94" s="128"/>
      <c r="B94" s="128"/>
      <c r="C94" s="128"/>
      <c r="D94" s="128"/>
      <c r="E94" s="128"/>
      <c r="F94" s="128"/>
      <c r="I94" s="8"/>
      <c r="O94" s="48"/>
      <c r="AM94" s="48"/>
      <c r="AN94" s="48"/>
    </row>
    <row r="95" spans="1:42" ht="17.399999999999999">
      <c r="A95" s="215"/>
      <c r="B95" s="215"/>
      <c r="C95" s="215"/>
      <c r="D95" s="215"/>
      <c r="E95" s="215"/>
      <c r="F95" s="215"/>
    </row>
    <row r="96" spans="1:42" ht="18" thickBot="1">
      <c r="A96" s="215"/>
      <c r="B96" s="215"/>
      <c r="C96" s="215"/>
      <c r="D96" s="215"/>
      <c r="E96" s="215"/>
      <c r="F96" s="215"/>
    </row>
    <row r="97" spans="1:18" ht="19.8" customHeight="1" thickBot="1">
      <c r="B97" s="480" t="s">
        <v>131</v>
      </c>
      <c r="C97" s="481"/>
      <c r="D97" s="214">
        <v>20</v>
      </c>
      <c r="P97" s="9"/>
    </row>
    <row r="98" spans="1:18" ht="16.2" customHeight="1">
      <c r="A98" s="540" t="s">
        <v>58</v>
      </c>
      <c r="B98" s="540"/>
      <c r="C98" s="540"/>
      <c r="D98" s="540"/>
      <c r="E98" s="540"/>
      <c r="F98" s="540"/>
      <c r="G98" s="540"/>
      <c r="H98" s="540"/>
      <c r="I98" s="540"/>
      <c r="J98" s="540"/>
      <c r="K98" s="540"/>
      <c r="L98" s="540"/>
      <c r="M98" s="540"/>
      <c r="N98" s="540"/>
      <c r="O98" s="540"/>
      <c r="P98" s="540"/>
    </row>
    <row r="99" spans="1:18" ht="16.2" customHeight="1">
      <c r="A99" s="28"/>
      <c r="B99" s="23"/>
      <c r="C99" s="29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30"/>
      <c r="P99" s="24"/>
      <c r="Q99" s="25"/>
      <c r="R99" s="25"/>
    </row>
    <row r="100" spans="1:18" ht="15.45" customHeight="1">
      <c r="A100" s="541" t="s">
        <v>1</v>
      </c>
      <c r="B100" s="541" t="s">
        <v>2</v>
      </c>
      <c r="C100" s="542" t="s">
        <v>23</v>
      </c>
      <c r="D100" s="545" t="s">
        <v>24</v>
      </c>
      <c r="E100" s="546"/>
      <c r="F100" s="546"/>
      <c r="G100" s="546"/>
      <c r="H100" s="546"/>
      <c r="I100" s="546"/>
      <c r="J100" s="546"/>
      <c r="K100" s="546"/>
      <c r="L100" s="546"/>
      <c r="M100" s="547"/>
      <c r="N100" s="543" t="s">
        <v>25</v>
      </c>
      <c r="O100" s="543" t="s">
        <v>52</v>
      </c>
      <c r="P100" s="566" t="s">
        <v>12</v>
      </c>
      <c r="Q100" s="565"/>
      <c r="R100" s="539"/>
    </row>
    <row r="101" spans="1:18" ht="55.05" customHeight="1">
      <c r="A101" s="541"/>
      <c r="B101" s="541"/>
      <c r="C101" s="542"/>
      <c r="D101" s="394" t="s">
        <v>30</v>
      </c>
      <c r="E101" s="394" t="s">
        <v>263</v>
      </c>
      <c r="F101" s="394" t="s">
        <v>28</v>
      </c>
      <c r="G101" s="394" t="s">
        <v>70</v>
      </c>
      <c r="H101" s="394" t="s">
        <v>264</v>
      </c>
      <c r="I101" s="394" t="s">
        <v>21</v>
      </c>
      <c r="J101" s="394" t="s">
        <v>76</v>
      </c>
      <c r="K101" s="394" t="s">
        <v>77</v>
      </c>
      <c r="L101" s="394" t="s">
        <v>258</v>
      </c>
      <c r="M101" s="394" t="s">
        <v>28</v>
      </c>
      <c r="N101" s="544"/>
      <c r="O101" s="544"/>
      <c r="P101" s="566"/>
      <c r="Q101" s="565"/>
      <c r="R101" s="539"/>
    </row>
    <row r="102" spans="1:18" ht="36" customHeight="1">
      <c r="A102" s="246">
        <v>1</v>
      </c>
      <c r="B102" s="408" t="s">
        <v>75</v>
      </c>
      <c r="C102" s="403">
        <v>1.3738425925925926E-2</v>
      </c>
      <c r="D102" s="397"/>
      <c r="E102" s="397"/>
      <c r="F102" s="423"/>
      <c r="G102" s="397"/>
      <c r="H102" s="397"/>
      <c r="I102" s="397">
        <v>3</v>
      </c>
      <c r="J102" s="397"/>
      <c r="K102" s="399"/>
      <c r="L102" s="397">
        <v>3</v>
      </c>
      <c r="M102" s="397"/>
      <c r="N102" s="397">
        <f>D102+E102+F102+G102+H102+I102+J102+K102+L102+M102</f>
        <v>6</v>
      </c>
      <c r="O102" s="121">
        <f>C102+(SUM(D102:M102)*$D$97/86400)</f>
        <v>1.5127314814814816E-2</v>
      </c>
      <c r="P102" s="424">
        <v>4</v>
      </c>
      <c r="Q102" s="48"/>
      <c r="R102" s="83"/>
    </row>
    <row r="103" spans="1:18" ht="36" customHeight="1">
      <c r="A103" s="246">
        <v>2</v>
      </c>
      <c r="B103" s="410" t="s">
        <v>134</v>
      </c>
      <c r="C103" s="403">
        <v>9.4209490740740729E-3</v>
      </c>
      <c r="D103" s="397"/>
      <c r="E103" s="397"/>
      <c r="F103" s="423"/>
      <c r="G103" s="397"/>
      <c r="H103" s="397"/>
      <c r="I103" s="397">
        <v>7</v>
      </c>
      <c r="J103" s="397"/>
      <c r="K103" s="399"/>
      <c r="L103" s="397"/>
      <c r="M103" s="397"/>
      <c r="N103" s="397">
        <f>D103+E103+F103+G103+H103+I103+J103+K103+L103+M103</f>
        <v>7</v>
      </c>
      <c r="O103" s="121">
        <f t="shared" ref="O103:O105" si="8">C103+(SUM(D103:M103)*$D$97/86400)</f>
        <v>1.1041319444444444E-2</v>
      </c>
      <c r="P103" s="409" t="s">
        <v>34</v>
      </c>
      <c r="Q103" s="48"/>
      <c r="R103" s="83"/>
    </row>
    <row r="104" spans="1:18" ht="36" customHeight="1">
      <c r="A104" s="246">
        <v>3</v>
      </c>
      <c r="B104" s="411" t="s">
        <v>111</v>
      </c>
      <c r="C104" s="403">
        <v>1.0849189814814815E-2</v>
      </c>
      <c r="D104" s="397"/>
      <c r="E104" s="397"/>
      <c r="F104" s="423"/>
      <c r="G104" s="397"/>
      <c r="H104" s="397"/>
      <c r="I104" s="397">
        <v>7</v>
      </c>
      <c r="J104" s="397"/>
      <c r="K104" s="399"/>
      <c r="L104" s="397">
        <v>1</v>
      </c>
      <c r="M104" s="397"/>
      <c r="N104" s="397">
        <f>D104+E104+F104+G104+H104+I104+J104+K104+L104+M104</f>
        <v>8</v>
      </c>
      <c r="O104" s="121">
        <f t="shared" si="8"/>
        <v>1.2701041666666666E-2</v>
      </c>
      <c r="P104" s="409" t="s">
        <v>36</v>
      </c>
      <c r="Q104" s="48"/>
      <c r="R104" s="83"/>
    </row>
    <row r="105" spans="1:18" ht="36" customHeight="1">
      <c r="A105" s="246">
        <v>4</v>
      </c>
      <c r="B105" s="410" t="s">
        <v>143</v>
      </c>
      <c r="C105" s="403">
        <v>1.1371874999999998E-2</v>
      </c>
      <c r="D105" s="397"/>
      <c r="E105" s="397"/>
      <c r="F105" s="423"/>
      <c r="G105" s="397"/>
      <c r="H105" s="397"/>
      <c r="I105" s="397">
        <v>1</v>
      </c>
      <c r="J105" s="397"/>
      <c r="K105" s="399"/>
      <c r="L105" s="397">
        <v>3</v>
      </c>
      <c r="M105" s="397"/>
      <c r="N105" s="397">
        <f>D105+E105+F105+G105+H105+I105+J105+K105+L105+M105</f>
        <v>4</v>
      </c>
      <c r="O105" s="121">
        <f t="shared" si="8"/>
        <v>1.2297800925925924E-2</v>
      </c>
      <c r="P105" s="409" t="s">
        <v>35</v>
      </c>
      <c r="Q105" s="48"/>
      <c r="R105" s="83"/>
    </row>
    <row r="106" spans="1:18" ht="34.950000000000003" customHeight="1">
      <c r="A106" s="84"/>
      <c r="C106" s="134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134"/>
      <c r="P106" s="401"/>
      <c r="Q106" s="48"/>
      <c r="R106" s="83"/>
    </row>
    <row r="107" spans="1:18" ht="18">
      <c r="B107" s="15" t="s">
        <v>18</v>
      </c>
      <c r="C107" s="12"/>
      <c r="D107" s="16" t="s">
        <v>19</v>
      </c>
      <c r="E107" s="16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4"/>
    </row>
    <row r="111" spans="1:18" ht="19.5" customHeight="1"/>
    <row r="113" s="25" customFormat="1" ht="15.6"/>
    <row r="114" s="25" customFormat="1" ht="15.75" customHeight="1"/>
    <row r="115" s="25" customFormat="1" ht="31.2" customHeight="1"/>
    <row r="116" s="34" customFormat="1" ht="15.6"/>
    <row r="117" s="34" customFormat="1" ht="15.6"/>
    <row r="118" s="34" customFormat="1" ht="15.6"/>
  </sheetData>
  <sortState xmlns:xlrd2="http://schemas.microsoft.com/office/spreadsheetml/2017/richdata2" ref="A57:R62">
    <sortCondition ref="A41:A46"/>
  </sortState>
  <mergeCells count="65">
    <mergeCell ref="B1:K1"/>
    <mergeCell ref="AM2:AP2"/>
    <mergeCell ref="B3:E3"/>
    <mergeCell ref="A8:B8"/>
    <mergeCell ref="R100:R101"/>
    <mergeCell ref="Q100:Q101"/>
    <mergeCell ref="A98:P98"/>
    <mergeCell ref="A100:A101"/>
    <mergeCell ref="B100:B101"/>
    <mergeCell ref="C100:C101"/>
    <mergeCell ref="P100:P101"/>
    <mergeCell ref="S11:S12"/>
    <mergeCell ref="O35:O36"/>
    <mergeCell ref="M35:M36"/>
    <mergeCell ref="N78:N79"/>
    <mergeCell ref="D100:M100"/>
    <mergeCell ref="N100:N101"/>
    <mergeCell ref="O100:O101"/>
    <mergeCell ref="P56:P57"/>
    <mergeCell ref="N11:N12"/>
    <mergeCell ref="M11:M12"/>
    <mergeCell ref="L11:L12"/>
    <mergeCell ref="B48:E48"/>
    <mergeCell ref="A53:B53"/>
    <mergeCell ref="A9:O9"/>
    <mergeCell ref="A11:A12"/>
    <mergeCell ref="B11:B12"/>
    <mergeCell ref="C11:C12"/>
    <mergeCell ref="B24:K24"/>
    <mergeCell ref="D11:K11"/>
    <mergeCell ref="R35:R36"/>
    <mergeCell ref="A33:O33"/>
    <mergeCell ref="A35:A36"/>
    <mergeCell ref="B35:B36"/>
    <mergeCell ref="C35:C36"/>
    <mergeCell ref="N35:N36"/>
    <mergeCell ref="B68:K68"/>
    <mergeCell ref="AM69:AP69"/>
    <mergeCell ref="B70:E70"/>
    <mergeCell ref="AM25:AP25"/>
    <mergeCell ref="B26:E26"/>
    <mergeCell ref="A31:B31"/>
    <mergeCell ref="B46:K46"/>
    <mergeCell ref="AM47:AP47"/>
    <mergeCell ref="D35:L35"/>
    <mergeCell ref="A54:O54"/>
    <mergeCell ref="O56:O57"/>
    <mergeCell ref="A56:A57"/>
    <mergeCell ref="B56:B57"/>
    <mergeCell ref="C56:C57"/>
    <mergeCell ref="D56:M56"/>
    <mergeCell ref="N56:N57"/>
    <mergeCell ref="A75:B75"/>
    <mergeCell ref="B90:K90"/>
    <mergeCell ref="AM91:AP91"/>
    <mergeCell ref="B92:E92"/>
    <mergeCell ref="B97:C97"/>
    <mergeCell ref="R78:R79"/>
    <mergeCell ref="A76:P76"/>
    <mergeCell ref="A78:A79"/>
    <mergeCell ref="B78:B79"/>
    <mergeCell ref="C78:C79"/>
    <mergeCell ref="O78:O79"/>
    <mergeCell ref="D78:M78"/>
    <mergeCell ref="P78:P79"/>
  </mergeCells>
  <printOptions horizontalCentered="1"/>
  <pageMargins left="0.15748031496062992" right="0.15748031496062992" top="0.51" bottom="0.13" header="0.12" footer="0.12"/>
  <pageSetup paperSize="9" scale="6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25"/>
  <sheetViews>
    <sheetView zoomScale="70" zoomScaleNormal="70" workbookViewId="0">
      <selection activeCell="T116" sqref="T116"/>
    </sheetView>
  </sheetViews>
  <sheetFormatPr defaultRowHeight="14.4"/>
  <cols>
    <col min="1" max="1" width="7.109375" customWidth="1"/>
    <col min="2" max="2" width="25.44140625" customWidth="1"/>
    <col min="3" max="3" width="31" customWidth="1"/>
    <col min="4" max="4" width="11.33203125" customWidth="1"/>
    <col min="5" max="5" width="12.21875" customWidth="1"/>
    <col min="6" max="6" width="11.5546875" customWidth="1"/>
    <col min="7" max="7" width="14.33203125" customWidth="1"/>
    <col min="8" max="8" width="12.33203125" customWidth="1"/>
    <col min="9" max="9" width="11.44140625" customWidth="1"/>
    <col min="10" max="10" width="14.44140625" customWidth="1"/>
    <col min="11" max="11" width="11.109375" customWidth="1"/>
    <col min="12" max="12" width="12" customWidth="1"/>
    <col min="13" max="13" width="12.109375" customWidth="1"/>
    <col min="14" max="14" width="10.88671875" customWidth="1"/>
    <col min="15" max="15" width="10.21875" customWidth="1"/>
    <col min="16" max="16" width="12.21875" customWidth="1"/>
    <col min="17" max="17" width="9.21875" customWidth="1"/>
    <col min="18" max="18" width="4.33203125" customWidth="1"/>
    <col min="19" max="19" width="4.5546875" customWidth="1"/>
  </cols>
  <sheetData>
    <row r="1" spans="1:20" ht="92.4" customHeight="1">
      <c r="A1" s="249"/>
      <c r="B1" s="446" t="s">
        <v>115</v>
      </c>
      <c r="C1" s="447"/>
      <c r="D1" s="447"/>
      <c r="E1" s="447"/>
      <c r="F1" s="447"/>
      <c r="G1" s="447"/>
      <c r="H1" s="447"/>
      <c r="I1" s="249"/>
      <c r="J1" s="249"/>
      <c r="K1" s="249"/>
      <c r="L1" s="50"/>
      <c r="M1" s="50"/>
      <c r="N1" s="50"/>
      <c r="O1" s="50"/>
    </row>
    <row r="2" spans="1:20" ht="17.399999999999999">
      <c r="A2" s="215"/>
      <c r="B2" s="215"/>
      <c r="C2" s="215"/>
      <c r="D2" s="215"/>
      <c r="E2" s="215"/>
      <c r="F2" s="215"/>
      <c r="G2" s="215"/>
    </row>
    <row r="3" spans="1:20" ht="18">
      <c r="A3" s="215"/>
      <c r="K3" s="8"/>
    </row>
    <row r="4" spans="1:20" ht="18">
      <c r="A4" s="128"/>
      <c r="B4" s="128"/>
      <c r="C4" s="128"/>
      <c r="D4" s="128"/>
      <c r="E4" s="25" t="s">
        <v>116</v>
      </c>
      <c r="F4" s="128"/>
      <c r="G4" s="128"/>
      <c r="K4" s="8"/>
    </row>
    <row r="5" spans="1:20" ht="18">
      <c r="A5" s="128"/>
      <c r="B5" s="128"/>
      <c r="C5" s="128"/>
      <c r="D5" s="128"/>
      <c r="E5" s="128"/>
      <c r="F5" s="128"/>
      <c r="G5" s="128"/>
      <c r="K5" s="8"/>
    </row>
    <row r="6" spans="1:20" ht="18">
      <c r="Q6" s="9"/>
    </row>
    <row r="7" spans="1:20" ht="21" thickBot="1">
      <c r="A7" s="540" t="s">
        <v>96</v>
      </c>
      <c r="B7" s="540"/>
      <c r="C7" s="540"/>
      <c r="D7" s="540"/>
      <c r="E7" s="540"/>
      <c r="F7" s="540"/>
      <c r="G7" s="540"/>
      <c r="H7" s="540"/>
      <c r="I7" s="540"/>
      <c r="J7" s="540"/>
      <c r="K7" s="540"/>
      <c r="L7" s="540"/>
      <c r="M7" s="540"/>
      <c r="N7" s="540"/>
      <c r="O7" s="540"/>
      <c r="P7" s="540"/>
      <c r="Q7" s="9"/>
    </row>
    <row r="8" spans="1:20" s="25" customFormat="1" ht="19.8" customHeight="1" thickBot="1">
      <c r="A8" s="26"/>
      <c r="B8" s="480" t="s">
        <v>131</v>
      </c>
      <c r="C8" s="481"/>
      <c r="D8" s="214">
        <v>20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4"/>
    </row>
    <row r="9" spans="1:20" s="25" customFormat="1" ht="15.75" customHeight="1">
      <c r="A9" s="569" t="s">
        <v>1</v>
      </c>
      <c r="B9" s="575" t="s">
        <v>22</v>
      </c>
      <c r="C9" s="569" t="s">
        <v>2</v>
      </c>
      <c r="D9" s="570" t="s">
        <v>23</v>
      </c>
      <c r="E9" s="572" t="s">
        <v>24</v>
      </c>
      <c r="F9" s="573"/>
      <c r="G9" s="573"/>
      <c r="H9" s="573"/>
      <c r="I9" s="573"/>
      <c r="J9" s="573"/>
      <c r="K9" s="573"/>
      <c r="L9" s="573"/>
      <c r="M9" s="573"/>
      <c r="N9" s="573"/>
      <c r="O9" s="577" t="s">
        <v>25</v>
      </c>
      <c r="P9" s="577" t="s">
        <v>52</v>
      </c>
      <c r="Q9" s="568" t="s">
        <v>12</v>
      </c>
      <c r="T9" s="252"/>
    </row>
    <row r="10" spans="1:20" s="25" customFormat="1" ht="35.4" customHeight="1">
      <c r="A10" s="569"/>
      <c r="B10" s="576"/>
      <c r="C10" s="569"/>
      <c r="D10" s="570"/>
      <c r="E10" s="129" t="s">
        <v>30</v>
      </c>
      <c r="F10" s="129" t="s">
        <v>29</v>
      </c>
      <c r="G10" s="129" t="s">
        <v>28</v>
      </c>
      <c r="H10" s="129" t="s">
        <v>70</v>
      </c>
      <c r="I10" s="129" t="s">
        <v>26</v>
      </c>
      <c r="J10" s="129" t="s">
        <v>21</v>
      </c>
      <c r="K10" s="129" t="s">
        <v>76</v>
      </c>
      <c r="L10" s="129" t="s">
        <v>30</v>
      </c>
      <c r="M10" s="129" t="s">
        <v>70</v>
      </c>
      <c r="N10" s="129" t="s">
        <v>28</v>
      </c>
      <c r="O10" s="578"/>
      <c r="P10" s="578"/>
      <c r="Q10" s="568"/>
      <c r="T10" s="252"/>
    </row>
    <row r="11" spans="1:20" s="34" customFormat="1" ht="25.05" customHeight="1">
      <c r="A11" s="282">
        <v>1</v>
      </c>
      <c r="B11" s="283" t="s">
        <v>203</v>
      </c>
      <c r="C11" s="339" t="s">
        <v>75</v>
      </c>
      <c r="D11" s="131">
        <v>3.8082175925925922E-3</v>
      </c>
      <c r="E11" s="216"/>
      <c r="F11" s="250"/>
      <c r="G11" s="250"/>
      <c r="H11" s="250"/>
      <c r="I11" s="216"/>
      <c r="J11" s="251"/>
      <c r="K11" s="250"/>
      <c r="L11" s="250"/>
      <c r="M11" s="216"/>
      <c r="N11" s="250"/>
      <c r="O11" s="250">
        <f t="shared" ref="O11:O17" si="0">SUM(E11:N11)</f>
        <v>0</v>
      </c>
      <c r="P11" s="131">
        <f>D11+(SUM(E11:N11)*$D$8/86400)</f>
        <v>3.8082175925925922E-3</v>
      </c>
      <c r="Q11" s="123">
        <v>4</v>
      </c>
      <c r="T11" s="51"/>
    </row>
    <row r="12" spans="1:20" s="34" customFormat="1" ht="25.05" customHeight="1">
      <c r="A12" s="282">
        <v>2</v>
      </c>
      <c r="B12" s="283" t="s">
        <v>91</v>
      </c>
      <c r="C12" s="339" t="s">
        <v>75</v>
      </c>
      <c r="D12" s="131">
        <v>3.9072916666666666E-3</v>
      </c>
      <c r="E12" s="250"/>
      <c r="F12" s="250"/>
      <c r="G12" s="250"/>
      <c r="H12" s="250"/>
      <c r="I12" s="250"/>
      <c r="J12" s="250">
        <v>3</v>
      </c>
      <c r="K12" s="250"/>
      <c r="L12" s="250"/>
      <c r="M12" s="250"/>
      <c r="N12" s="250">
        <v>3</v>
      </c>
      <c r="O12" s="250">
        <f t="shared" si="0"/>
        <v>6</v>
      </c>
      <c r="P12" s="131">
        <f t="shared" ref="P12:P17" si="1">D12+(SUM(E12:N12)*$D$8/86400)</f>
        <v>5.2961805555555557E-3</v>
      </c>
      <c r="Q12" s="123">
        <v>7</v>
      </c>
      <c r="T12" s="51"/>
    </row>
    <row r="13" spans="1:20" s="34" customFormat="1" ht="25.05" customHeight="1">
      <c r="A13" s="282">
        <v>3</v>
      </c>
      <c r="B13" s="351" t="s">
        <v>85</v>
      </c>
      <c r="C13" s="345" t="s">
        <v>155</v>
      </c>
      <c r="D13" s="131">
        <v>3.5546296296296298E-3</v>
      </c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>
        <f t="shared" si="0"/>
        <v>0</v>
      </c>
      <c r="P13" s="131">
        <f t="shared" si="1"/>
        <v>3.5546296296296298E-3</v>
      </c>
      <c r="Q13" s="432" t="s">
        <v>34</v>
      </c>
      <c r="T13" s="52"/>
    </row>
    <row r="14" spans="1:20" s="34" customFormat="1" ht="25.05" customHeight="1">
      <c r="A14" s="282">
        <v>4</v>
      </c>
      <c r="B14" s="287" t="s">
        <v>90</v>
      </c>
      <c r="C14" s="345" t="s">
        <v>155</v>
      </c>
      <c r="D14" s="131">
        <v>3.6559027777777774E-3</v>
      </c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>
        <f t="shared" si="0"/>
        <v>0</v>
      </c>
      <c r="P14" s="131">
        <f t="shared" si="1"/>
        <v>3.6559027777777774E-3</v>
      </c>
      <c r="Q14" s="433" t="s">
        <v>35</v>
      </c>
      <c r="T14" s="52"/>
    </row>
    <row r="15" spans="1:20" s="34" customFormat="1" ht="37.200000000000003" customHeight="1">
      <c r="A15" s="282">
        <v>5</v>
      </c>
      <c r="B15" s="283" t="s">
        <v>82</v>
      </c>
      <c r="C15" s="345" t="s">
        <v>180</v>
      </c>
      <c r="D15" s="131">
        <v>3.5394675925925928E-3</v>
      </c>
      <c r="E15" s="250"/>
      <c r="F15" s="250"/>
      <c r="G15" s="250"/>
      <c r="H15" s="250"/>
      <c r="I15" s="250"/>
      <c r="J15" s="250">
        <v>1</v>
      </c>
      <c r="K15" s="250"/>
      <c r="L15" s="250"/>
      <c r="M15" s="250"/>
      <c r="N15" s="250"/>
      <c r="O15" s="250">
        <f t="shared" si="0"/>
        <v>1</v>
      </c>
      <c r="P15" s="131">
        <f t="shared" si="1"/>
        <v>3.7709490740740741E-3</v>
      </c>
      <c r="Q15" s="434" t="s">
        <v>36</v>
      </c>
      <c r="T15" s="52"/>
    </row>
    <row r="16" spans="1:20" s="34" customFormat="1" ht="39" customHeight="1">
      <c r="A16" s="282">
        <v>6</v>
      </c>
      <c r="B16" s="350" t="s">
        <v>205</v>
      </c>
      <c r="C16" s="345" t="s">
        <v>110</v>
      </c>
      <c r="D16" s="131">
        <v>3.9739583333333337E-3</v>
      </c>
      <c r="E16" s="250"/>
      <c r="F16" s="250"/>
      <c r="G16" s="250"/>
      <c r="H16" s="250"/>
      <c r="I16" s="250"/>
      <c r="J16" s="250"/>
      <c r="K16" s="250"/>
      <c r="L16" s="250">
        <v>3</v>
      </c>
      <c r="M16" s="250"/>
      <c r="N16" s="250"/>
      <c r="O16" s="250">
        <f t="shared" si="0"/>
        <v>3</v>
      </c>
      <c r="P16" s="131">
        <f t="shared" si="1"/>
        <v>4.6684027777777783E-3</v>
      </c>
      <c r="Q16" s="123">
        <v>6</v>
      </c>
      <c r="T16" s="52"/>
    </row>
    <row r="17" spans="1:20" s="34" customFormat="1" ht="25.05" customHeight="1">
      <c r="A17" s="282">
        <v>7</v>
      </c>
      <c r="B17" s="283" t="s">
        <v>206</v>
      </c>
      <c r="C17" s="344" t="s">
        <v>74</v>
      </c>
      <c r="D17" s="131">
        <v>3.9636574074074071E-3</v>
      </c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>
        <f t="shared" si="0"/>
        <v>0</v>
      </c>
      <c r="P17" s="131">
        <f t="shared" si="1"/>
        <v>3.9636574074074071E-3</v>
      </c>
      <c r="Q17" s="123">
        <v>5</v>
      </c>
      <c r="T17" s="52"/>
    </row>
    <row r="18" spans="1:20" s="25" customFormat="1" ht="15.6">
      <c r="A18" s="19"/>
      <c r="B18" s="19"/>
      <c r="C18" s="20"/>
      <c r="D18" s="21"/>
      <c r="E18" s="11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21"/>
      <c r="Q18" s="22"/>
    </row>
    <row r="19" spans="1:20" ht="18">
      <c r="C19" s="15" t="s">
        <v>18</v>
      </c>
      <c r="D19" s="12"/>
      <c r="F19" s="16" t="s">
        <v>19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4"/>
    </row>
    <row r="20" spans="1:20" s="25" customFormat="1" ht="18" customHeight="1">
      <c r="A20" s="19"/>
      <c r="B20" s="19"/>
      <c r="C20" s="20"/>
      <c r="D20" s="21"/>
      <c r="E20" s="11"/>
      <c r="F20" s="11"/>
      <c r="G20" s="10"/>
      <c r="H20" s="10"/>
      <c r="I20" s="10"/>
      <c r="J20" s="10"/>
      <c r="K20" s="10"/>
      <c r="L20" s="10"/>
      <c r="M20" s="10"/>
      <c r="N20" s="10"/>
      <c r="O20" s="10"/>
      <c r="P20" s="21"/>
      <c r="Q20" s="22"/>
    </row>
    <row r="21" spans="1:20" s="25" customFormat="1" ht="17.399999999999999" customHeight="1">
      <c r="A21" s="19"/>
      <c r="B21" s="19"/>
      <c r="C21" s="20"/>
      <c r="D21" s="21"/>
      <c r="E21" s="11"/>
      <c r="F21" s="11"/>
      <c r="G21" s="10"/>
      <c r="H21" s="10"/>
      <c r="I21" s="10"/>
      <c r="J21" s="10"/>
      <c r="K21" s="10"/>
      <c r="L21" s="10"/>
      <c r="M21" s="10"/>
      <c r="N21" s="10"/>
      <c r="O21" s="10"/>
      <c r="P21" s="21"/>
      <c r="Q21" s="22"/>
    </row>
    <row r="22" spans="1:20" ht="92.4" customHeight="1">
      <c r="A22" s="249"/>
      <c r="B22" s="446" t="s">
        <v>115</v>
      </c>
      <c r="C22" s="447"/>
      <c r="D22" s="447"/>
      <c r="E22" s="447"/>
      <c r="F22" s="447"/>
      <c r="G22" s="447"/>
      <c r="H22" s="447"/>
      <c r="I22" s="249"/>
      <c r="J22" s="249"/>
      <c r="K22" s="249"/>
      <c r="L22" s="50"/>
      <c r="M22" s="50"/>
      <c r="N22" s="50"/>
      <c r="O22" s="50"/>
    </row>
    <row r="23" spans="1:20" ht="17.399999999999999">
      <c r="A23" s="215"/>
      <c r="B23" s="215"/>
      <c r="C23" s="215"/>
      <c r="D23" s="215"/>
      <c r="E23" s="215"/>
      <c r="F23" s="215"/>
      <c r="G23" s="215"/>
    </row>
    <row r="24" spans="1:20" ht="18">
      <c r="A24" s="215"/>
      <c r="K24" s="8"/>
    </row>
    <row r="25" spans="1:20" ht="18">
      <c r="A25" s="128"/>
      <c r="B25" s="128"/>
      <c r="C25" s="128"/>
      <c r="D25" s="128"/>
      <c r="E25" s="25" t="s">
        <v>116</v>
      </c>
      <c r="F25" s="128"/>
      <c r="G25" s="128"/>
      <c r="K25" s="8"/>
    </row>
    <row r="26" spans="1:20" ht="18">
      <c r="A26" s="128"/>
      <c r="B26" s="128"/>
      <c r="C26" s="128"/>
      <c r="D26" s="128"/>
      <c r="E26" s="128"/>
      <c r="F26" s="128"/>
      <c r="G26" s="128"/>
      <c r="K26" s="8"/>
    </row>
    <row r="27" spans="1:20" ht="18">
      <c r="Q27" s="9"/>
    </row>
    <row r="28" spans="1:20" s="25" customFormat="1" ht="21" customHeight="1">
      <c r="A28" s="19"/>
      <c r="B28" s="19"/>
      <c r="C28" s="20"/>
      <c r="D28" s="21"/>
      <c r="E28" s="11"/>
      <c r="F28" s="11"/>
      <c r="G28" s="10"/>
      <c r="H28" s="10"/>
      <c r="I28" s="10"/>
      <c r="J28" s="10"/>
      <c r="K28" s="10"/>
      <c r="L28" s="10"/>
      <c r="M28" s="10"/>
      <c r="N28" s="10"/>
      <c r="O28" s="10"/>
      <c r="P28" s="21"/>
      <c r="Q28" s="22"/>
    </row>
    <row r="29" spans="1:20" ht="20.399999999999999">
      <c r="A29" s="540" t="s">
        <v>89</v>
      </c>
      <c r="B29" s="540"/>
      <c r="C29" s="540"/>
      <c r="D29" s="540"/>
      <c r="E29" s="540"/>
      <c r="F29" s="540"/>
      <c r="G29" s="540"/>
      <c r="H29" s="540"/>
      <c r="I29" s="540"/>
      <c r="J29" s="540"/>
      <c r="K29" s="540"/>
      <c r="L29" s="540"/>
      <c r="M29" s="540"/>
      <c r="N29" s="540"/>
      <c r="O29" s="256"/>
      <c r="P29" s="256"/>
      <c r="Q29" s="9"/>
    </row>
    <row r="30" spans="1:20" s="25" customFormat="1" ht="15.6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4"/>
      <c r="Q30" s="24"/>
    </row>
    <row r="31" spans="1:20" s="25" customFormat="1" ht="15.75" customHeight="1">
      <c r="A31" s="569" t="s">
        <v>1</v>
      </c>
      <c r="B31" s="575" t="s">
        <v>22</v>
      </c>
      <c r="C31" s="569" t="s">
        <v>2</v>
      </c>
      <c r="D31" s="570" t="s">
        <v>23</v>
      </c>
      <c r="E31" s="572" t="s">
        <v>24</v>
      </c>
      <c r="F31" s="573"/>
      <c r="G31" s="573"/>
      <c r="H31" s="573"/>
      <c r="I31" s="573"/>
      <c r="J31" s="573"/>
      <c r="K31" s="574"/>
      <c r="L31" s="571" t="s">
        <v>25</v>
      </c>
      <c r="M31" s="571" t="s">
        <v>52</v>
      </c>
      <c r="N31" s="568" t="s">
        <v>12</v>
      </c>
      <c r="O31" s="253"/>
      <c r="S31" s="539"/>
    </row>
    <row r="32" spans="1:20" s="25" customFormat="1" ht="40.200000000000003" customHeight="1">
      <c r="A32" s="569"/>
      <c r="B32" s="576"/>
      <c r="C32" s="569"/>
      <c r="D32" s="570"/>
      <c r="E32" s="129" t="s">
        <v>28</v>
      </c>
      <c r="F32" s="129" t="s">
        <v>70</v>
      </c>
      <c r="G32" s="129" t="s">
        <v>108</v>
      </c>
      <c r="H32" s="129" t="s">
        <v>29</v>
      </c>
      <c r="I32" s="129" t="s">
        <v>28</v>
      </c>
      <c r="J32" s="129" t="s">
        <v>26</v>
      </c>
      <c r="K32" s="129" t="s">
        <v>21</v>
      </c>
      <c r="L32" s="571"/>
      <c r="M32" s="571"/>
      <c r="N32" s="568"/>
      <c r="O32" s="254"/>
      <c r="S32" s="539"/>
    </row>
    <row r="33" spans="1:19" s="34" customFormat="1" ht="34.950000000000003" customHeight="1">
      <c r="A33" s="282">
        <v>1</v>
      </c>
      <c r="B33" s="347" t="s">
        <v>86</v>
      </c>
      <c r="C33" s="339" t="s">
        <v>155</v>
      </c>
      <c r="D33" s="132">
        <v>3.4606481481481485E-3</v>
      </c>
      <c r="E33" s="250"/>
      <c r="F33" s="250"/>
      <c r="G33" s="250"/>
      <c r="H33" s="250"/>
      <c r="I33" s="250"/>
      <c r="J33" s="250"/>
      <c r="K33" s="250"/>
      <c r="L33" s="250">
        <f t="shared" ref="L33:L41" si="2">SUM(E33:K33)</f>
        <v>0</v>
      </c>
      <c r="M33" s="131">
        <f t="shared" ref="M33:M41" si="3">D33+(SUM(E33:K33)*$D$8/86400)</f>
        <v>3.4606481481481485E-3</v>
      </c>
      <c r="N33" s="123">
        <v>6</v>
      </c>
      <c r="O33" s="255"/>
      <c r="S33" s="83"/>
    </row>
    <row r="34" spans="1:19" s="34" customFormat="1" ht="34.950000000000003" customHeight="1">
      <c r="A34" s="282">
        <v>2</v>
      </c>
      <c r="B34" s="347" t="s">
        <v>154</v>
      </c>
      <c r="C34" s="339" t="s">
        <v>155</v>
      </c>
      <c r="D34" s="132">
        <v>3.6226851851851854E-3</v>
      </c>
      <c r="E34" s="250"/>
      <c r="F34" s="250"/>
      <c r="G34" s="250"/>
      <c r="H34" s="250"/>
      <c r="I34" s="250"/>
      <c r="J34" s="250"/>
      <c r="K34" s="250"/>
      <c r="L34" s="250">
        <f t="shared" si="2"/>
        <v>0</v>
      </c>
      <c r="M34" s="131">
        <f t="shared" si="3"/>
        <v>3.6226851851851854E-3</v>
      </c>
      <c r="N34" s="123">
        <v>7</v>
      </c>
      <c r="O34" s="255"/>
      <c r="S34" s="83"/>
    </row>
    <row r="35" spans="1:19" s="34" customFormat="1" ht="34.950000000000003" customHeight="1">
      <c r="A35" s="282">
        <v>3</v>
      </c>
      <c r="B35" s="347" t="s">
        <v>153</v>
      </c>
      <c r="C35" s="339" t="s">
        <v>155</v>
      </c>
      <c r="D35" s="132">
        <v>2.8587962962962963E-3</v>
      </c>
      <c r="E35" s="250"/>
      <c r="F35" s="250"/>
      <c r="G35" s="250"/>
      <c r="H35" s="250"/>
      <c r="I35" s="250"/>
      <c r="J35" s="250"/>
      <c r="K35" s="250"/>
      <c r="L35" s="250">
        <f t="shared" si="2"/>
        <v>0</v>
      </c>
      <c r="M35" s="131">
        <f t="shared" si="3"/>
        <v>2.8587962962962963E-3</v>
      </c>
      <c r="N35" s="433" t="s">
        <v>35</v>
      </c>
      <c r="O35" s="255"/>
      <c r="S35" s="83"/>
    </row>
    <row r="36" spans="1:19" s="34" customFormat="1" ht="34.950000000000003" customHeight="1">
      <c r="A36" s="282">
        <v>4</v>
      </c>
      <c r="B36" s="283" t="s">
        <v>83</v>
      </c>
      <c r="C36" s="339" t="s">
        <v>75</v>
      </c>
      <c r="D36" s="132">
        <v>3.645833333333333E-3</v>
      </c>
      <c r="E36" s="250"/>
      <c r="F36" s="250"/>
      <c r="G36" s="250"/>
      <c r="H36" s="250"/>
      <c r="I36" s="250"/>
      <c r="J36" s="250"/>
      <c r="K36" s="250"/>
      <c r="L36" s="250">
        <f t="shared" si="2"/>
        <v>0</v>
      </c>
      <c r="M36" s="131">
        <f t="shared" si="3"/>
        <v>3.645833333333333E-3</v>
      </c>
      <c r="N36" s="123">
        <v>8</v>
      </c>
      <c r="O36" s="255"/>
      <c r="S36" s="52"/>
    </row>
    <row r="37" spans="1:19" s="34" customFormat="1" ht="34.950000000000003" customHeight="1">
      <c r="A37" s="282">
        <v>5</v>
      </c>
      <c r="B37" s="283" t="s">
        <v>84</v>
      </c>
      <c r="C37" s="339" t="s">
        <v>75</v>
      </c>
      <c r="D37" s="132">
        <v>3.4375E-3</v>
      </c>
      <c r="E37" s="250"/>
      <c r="F37" s="250"/>
      <c r="G37" s="250"/>
      <c r="H37" s="250"/>
      <c r="I37" s="250"/>
      <c r="J37" s="250"/>
      <c r="K37" s="250"/>
      <c r="L37" s="250">
        <f t="shared" si="2"/>
        <v>0</v>
      </c>
      <c r="M37" s="131">
        <f t="shared" si="3"/>
        <v>3.4375E-3</v>
      </c>
      <c r="N37" s="123">
        <v>5</v>
      </c>
      <c r="O37" s="255"/>
      <c r="S37" s="83"/>
    </row>
    <row r="38" spans="1:19" s="34" customFormat="1" ht="34.950000000000003" customHeight="1">
      <c r="A38" s="282">
        <v>6</v>
      </c>
      <c r="B38" s="283" t="s">
        <v>157</v>
      </c>
      <c r="C38" s="339" t="s">
        <v>156</v>
      </c>
      <c r="D38" s="132">
        <v>3.8888888888888883E-3</v>
      </c>
      <c r="E38" s="250"/>
      <c r="F38" s="250"/>
      <c r="G38" s="250"/>
      <c r="H38" s="250"/>
      <c r="I38" s="250"/>
      <c r="J38" s="250"/>
      <c r="K38" s="250"/>
      <c r="L38" s="250">
        <f t="shared" si="2"/>
        <v>0</v>
      </c>
      <c r="M38" s="131">
        <f t="shared" si="3"/>
        <v>3.8888888888888883E-3</v>
      </c>
      <c r="N38" s="123">
        <v>9</v>
      </c>
      <c r="O38" s="255"/>
      <c r="S38" s="83"/>
    </row>
    <row r="39" spans="1:19" s="34" customFormat="1" ht="34.950000000000003" customHeight="1">
      <c r="A39" s="282">
        <v>7</v>
      </c>
      <c r="B39" s="347" t="s">
        <v>158</v>
      </c>
      <c r="C39" s="346" t="s">
        <v>74</v>
      </c>
      <c r="D39" s="132">
        <v>3.0555555555555557E-3</v>
      </c>
      <c r="E39" s="250"/>
      <c r="F39" s="250"/>
      <c r="G39" s="250"/>
      <c r="H39" s="250"/>
      <c r="I39" s="250"/>
      <c r="J39" s="250"/>
      <c r="K39" s="250"/>
      <c r="L39" s="250">
        <f t="shared" si="2"/>
        <v>0</v>
      </c>
      <c r="M39" s="131">
        <f t="shared" si="3"/>
        <v>3.0555555555555557E-3</v>
      </c>
      <c r="N39" s="123">
        <v>4</v>
      </c>
      <c r="O39" s="255"/>
      <c r="S39" s="83"/>
    </row>
    <row r="40" spans="1:19" s="34" customFormat="1" ht="34.950000000000003" customHeight="1">
      <c r="A40" s="282">
        <v>8</v>
      </c>
      <c r="B40" s="347" t="s">
        <v>159</v>
      </c>
      <c r="C40" s="346" t="s">
        <v>74</v>
      </c>
      <c r="D40" s="132">
        <v>2.4652777777777776E-3</v>
      </c>
      <c r="E40" s="250"/>
      <c r="F40" s="250"/>
      <c r="G40" s="250"/>
      <c r="H40" s="250"/>
      <c r="I40" s="250"/>
      <c r="J40" s="250"/>
      <c r="K40" s="250"/>
      <c r="L40" s="250">
        <f t="shared" si="2"/>
        <v>0</v>
      </c>
      <c r="M40" s="131">
        <f t="shared" si="3"/>
        <v>2.4652777777777776E-3</v>
      </c>
      <c r="N40" s="435" t="s">
        <v>34</v>
      </c>
      <c r="O40" s="255"/>
      <c r="S40" s="83"/>
    </row>
    <row r="41" spans="1:19" s="34" customFormat="1" ht="34.950000000000003" customHeight="1">
      <c r="A41" s="282">
        <v>9</v>
      </c>
      <c r="B41" s="347" t="s">
        <v>160</v>
      </c>
      <c r="C41" s="346" t="s">
        <v>74</v>
      </c>
      <c r="D41" s="132">
        <v>2.7893518518518519E-3</v>
      </c>
      <c r="E41" s="250"/>
      <c r="F41" s="250"/>
      <c r="G41" s="250"/>
      <c r="H41" s="250"/>
      <c r="I41" s="250"/>
      <c r="J41" s="250"/>
      <c r="K41" s="250">
        <v>1</v>
      </c>
      <c r="L41" s="250">
        <f t="shared" si="2"/>
        <v>1</v>
      </c>
      <c r="M41" s="131">
        <f t="shared" si="3"/>
        <v>3.0208333333333333E-3</v>
      </c>
      <c r="N41" s="436" t="s">
        <v>36</v>
      </c>
      <c r="O41" s="255"/>
      <c r="S41" s="83"/>
    </row>
    <row r="42" spans="1:19" s="25" customFormat="1" ht="15.6">
      <c r="A42" s="11"/>
      <c r="B42" s="11"/>
      <c r="C42" s="31"/>
      <c r="D42" s="32"/>
      <c r="E42" s="33"/>
      <c r="F42" s="32"/>
      <c r="G42" s="33"/>
      <c r="H42" s="32"/>
      <c r="I42" s="33"/>
      <c r="J42" s="33"/>
      <c r="K42" s="32"/>
      <c r="L42" s="32"/>
      <c r="M42" s="32"/>
      <c r="N42" s="32"/>
      <c r="O42" s="32"/>
      <c r="P42" s="33"/>
      <c r="Q42" s="18"/>
    </row>
    <row r="43" spans="1:19" ht="18">
      <c r="C43" s="15" t="s">
        <v>18</v>
      </c>
      <c r="D43" s="12"/>
      <c r="F43" s="16" t="s">
        <v>19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4"/>
    </row>
    <row r="44" spans="1:19" s="25" customFormat="1" ht="15.6">
      <c r="A44" s="11"/>
      <c r="B44" s="11"/>
      <c r="C44" s="31"/>
      <c r="D44" s="32"/>
      <c r="E44" s="33"/>
      <c r="F44" s="32"/>
      <c r="G44" s="33"/>
      <c r="H44" s="32"/>
      <c r="I44" s="33"/>
      <c r="J44" s="33"/>
      <c r="K44" s="32"/>
      <c r="L44" s="32"/>
      <c r="M44" s="32"/>
      <c r="N44" s="32"/>
      <c r="O44" s="32"/>
      <c r="P44" s="33"/>
      <c r="Q44" s="18"/>
    </row>
    <row r="45" spans="1:19" s="25" customFormat="1" ht="58.8" customHeight="1">
      <c r="A45" s="11"/>
      <c r="B45" s="11"/>
      <c r="C45" s="31"/>
      <c r="D45" s="32"/>
      <c r="E45" s="33"/>
      <c r="F45" s="32"/>
      <c r="G45" s="33"/>
      <c r="H45" s="32"/>
      <c r="I45" s="33"/>
      <c r="J45" s="33"/>
      <c r="K45" s="32"/>
      <c r="L45" s="32"/>
      <c r="M45" s="32"/>
      <c r="N45" s="32"/>
      <c r="O45" s="32"/>
      <c r="P45" s="33"/>
      <c r="Q45" s="18"/>
    </row>
    <row r="46" spans="1:19" s="25" customFormat="1" ht="17.399999999999999" customHeight="1">
      <c r="A46" s="19"/>
      <c r="B46" s="19"/>
      <c r="C46" s="20"/>
      <c r="D46" s="21"/>
      <c r="E46" s="11"/>
      <c r="F46" s="11"/>
      <c r="G46" s="10"/>
      <c r="H46" s="10"/>
      <c r="I46" s="10"/>
      <c r="J46" s="10"/>
      <c r="K46" s="10"/>
      <c r="L46" s="10"/>
      <c r="M46" s="10"/>
      <c r="N46" s="10"/>
      <c r="O46" s="10"/>
      <c r="P46" s="21"/>
      <c r="Q46" s="22"/>
    </row>
    <row r="47" spans="1:19" ht="92.4" customHeight="1">
      <c r="A47" s="249"/>
      <c r="B47" s="446" t="s">
        <v>115</v>
      </c>
      <c r="C47" s="447"/>
      <c r="D47" s="447"/>
      <c r="E47" s="447"/>
      <c r="F47" s="447"/>
      <c r="G47" s="447"/>
      <c r="H47" s="447"/>
      <c r="I47" s="249"/>
      <c r="J47" s="249"/>
      <c r="K47" s="249"/>
      <c r="L47" s="50"/>
      <c r="M47" s="50"/>
      <c r="N47" s="50"/>
      <c r="O47" s="50"/>
    </row>
    <row r="48" spans="1:19" ht="17.399999999999999">
      <c r="A48" s="215"/>
      <c r="B48" s="215"/>
      <c r="C48" s="215"/>
      <c r="D48" s="215"/>
      <c r="E48" s="215"/>
      <c r="F48" s="215"/>
      <c r="G48" s="215"/>
    </row>
    <row r="49" spans="1:19" ht="18">
      <c r="A49" s="215"/>
      <c r="K49" s="8"/>
    </row>
    <row r="50" spans="1:19" ht="18">
      <c r="A50" s="128"/>
      <c r="B50" s="128"/>
      <c r="C50" s="128"/>
      <c r="D50" s="128"/>
      <c r="E50" s="25" t="s">
        <v>116</v>
      </c>
      <c r="F50" s="128"/>
      <c r="G50" s="128"/>
      <c r="K50" s="8"/>
    </row>
    <row r="51" spans="1:19" ht="18">
      <c r="A51" s="128"/>
      <c r="B51" s="128"/>
      <c r="C51" s="128"/>
      <c r="D51" s="128"/>
      <c r="E51" s="128"/>
      <c r="F51" s="128"/>
      <c r="G51" s="128"/>
      <c r="K51" s="8"/>
    </row>
    <row r="52" spans="1:19" ht="18">
      <c r="Q52" s="9"/>
    </row>
    <row r="53" spans="1:19" s="25" customFormat="1" ht="21" customHeight="1">
      <c r="A53" s="19"/>
      <c r="B53" s="19"/>
      <c r="C53" s="20"/>
      <c r="D53" s="21"/>
      <c r="E53" s="11"/>
      <c r="F53" s="11"/>
      <c r="G53" s="10"/>
      <c r="H53" s="10"/>
      <c r="I53" s="10"/>
      <c r="J53" s="10"/>
      <c r="K53" s="10"/>
      <c r="L53" s="10"/>
      <c r="M53" s="10"/>
      <c r="N53" s="10"/>
      <c r="O53" s="10"/>
      <c r="P53" s="21"/>
      <c r="Q53" s="22"/>
    </row>
    <row r="54" spans="1:19" ht="20.399999999999999">
      <c r="A54" s="540" t="s">
        <v>47</v>
      </c>
      <c r="B54" s="540"/>
      <c r="C54" s="540"/>
      <c r="D54" s="540"/>
      <c r="E54" s="540"/>
      <c r="F54" s="540"/>
      <c r="G54" s="540"/>
      <c r="H54" s="540"/>
      <c r="I54" s="540"/>
      <c r="J54" s="540"/>
      <c r="K54" s="540"/>
      <c r="L54" s="540"/>
      <c r="M54" s="540"/>
      <c r="N54" s="540"/>
      <c r="O54" s="256"/>
      <c r="P54" s="256"/>
      <c r="Q54" s="9"/>
    </row>
    <row r="55" spans="1:19" s="25" customFormat="1" ht="15.6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4"/>
      <c r="Q55" s="24"/>
    </row>
    <row r="56" spans="1:19" s="25" customFormat="1" ht="15.75" customHeight="1">
      <c r="A56" s="569" t="s">
        <v>1</v>
      </c>
      <c r="B56" s="575" t="s">
        <v>22</v>
      </c>
      <c r="C56" s="569" t="s">
        <v>2</v>
      </c>
      <c r="D56" s="570" t="s">
        <v>23</v>
      </c>
      <c r="E56" s="572" t="s">
        <v>24</v>
      </c>
      <c r="F56" s="573"/>
      <c r="G56" s="573"/>
      <c r="H56" s="573"/>
      <c r="I56" s="573"/>
      <c r="J56" s="573"/>
      <c r="K56" s="574"/>
      <c r="L56" s="571" t="s">
        <v>25</v>
      </c>
      <c r="M56" s="571" t="s">
        <v>52</v>
      </c>
      <c r="N56" s="568" t="s">
        <v>12</v>
      </c>
      <c r="O56" s="253"/>
      <c r="S56" s="539"/>
    </row>
    <row r="57" spans="1:19" s="25" customFormat="1" ht="38.4" customHeight="1">
      <c r="A57" s="569"/>
      <c r="B57" s="576"/>
      <c r="C57" s="569"/>
      <c r="D57" s="570"/>
      <c r="E57" s="129" t="s">
        <v>28</v>
      </c>
      <c r="F57" s="129" t="s">
        <v>70</v>
      </c>
      <c r="G57" s="129" t="s">
        <v>108</v>
      </c>
      <c r="H57" s="129" t="s">
        <v>29</v>
      </c>
      <c r="I57" s="129" t="s">
        <v>28</v>
      </c>
      <c r="J57" s="129" t="s">
        <v>26</v>
      </c>
      <c r="K57" s="129" t="s">
        <v>21</v>
      </c>
      <c r="L57" s="571"/>
      <c r="M57" s="571"/>
      <c r="N57" s="568"/>
      <c r="O57" s="254"/>
      <c r="S57" s="539"/>
    </row>
    <row r="58" spans="1:19" s="34" customFormat="1" ht="25.05" customHeight="1">
      <c r="A58" s="282">
        <v>1</v>
      </c>
      <c r="B58" s="283" t="s">
        <v>169</v>
      </c>
      <c r="C58" s="339" t="s">
        <v>185</v>
      </c>
      <c r="D58" s="340">
        <v>3.1597222222222222E-3</v>
      </c>
      <c r="E58" s="341"/>
      <c r="F58" s="341"/>
      <c r="G58" s="341"/>
      <c r="H58" s="341"/>
      <c r="I58" s="341"/>
      <c r="J58" s="341">
        <v>1</v>
      </c>
      <c r="K58" s="341">
        <v>1</v>
      </c>
      <c r="L58" s="341">
        <f>SUM(E58:K58)</f>
        <v>2</v>
      </c>
      <c r="M58" s="342">
        <f>D58+(SUM(E58:K58)*$D$8/86400)</f>
        <v>3.6226851851851854E-3</v>
      </c>
      <c r="N58" s="146">
        <v>4</v>
      </c>
      <c r="O58" s="255"/>
      <c r="S58" s="83"/>
    </row>
    <row r="59" spans="1:19" s="34" customFormat="1" ht="25.05" customHeight="1">
      <c r="A59" s="282">
        <v>2</v>
      </c>
      <c r="B59" s="283" t="s">
        <v>170</v>
      </c>
      <c r="C59" s="339" t="s">
        <v>184</v>
      </c>
      <c r="D59" s="340">
        <v>3.1134259259259257E-3</v>
      </c>
      <c r="E59" s="341"/>
      <c r="F59" s="341"/>
      <c r="G59" s="341"/>
      <c r="H59" s="341"/>
      <c r="I59" s="341"/>
      <c r="J59" s="341"/>
      <c r="K59" s="341"/>
      <c r="L59" s="341">
        <f t="shared" ref="L59:L73" si="4">SUM(E59:K59)</f>
        <v>0</v>
      </c>
      <c r="M59" s="342">
        <f t="shared" ref="M59:M73" si="5">D59+(SUM(E59:K59)*$D$8/86400)</f>
        <v>3.1134259259259257E-3</v>
      </c>
      <c r="N59" s="433" t="s">
        <v>35</v>
      </c>
      <c r="O59" s="255"/>
      <c r="S59" s="83"/>
    </row>
    <row r="60" spans="1:19" s="34" customFormat="1" ht="25.05" customHeight="1">
      <c r="A60" s="282">
        <v>3</v>
      </c>
      <c r="B60" s="283" t="s">
        <v>171</v>
      </c>
      <c r="C60" s="339" t="s">
        <v>186</v>
      </c>
      <c r="D60" s="340">
        <v>3.2986111111111111E-3</v>
      </c>
      <c r="E60" s="341"/>
      <c r="F60" s="341"/>
      <c r="G60" s="341"/>
      <c r="H60" s="341"/>
      <c r="I60" s="341"/>
      <c r="J60" s="341"/>
      <c r="K60" s="341"/>
      <c r="L60" s="341">
        <f t="shared" si="4"/>
        <v>0</v>
      </c>
      <c r="M60" s="342">
        <f t="shared" si="5"/>
        <v>3.2986111111111111E-3</v>
      </c>
      <c r="N60" s="434" t="s">
        <v>36</v>
      </c>
      <c r="O60" s="255"/>
      <c r="S60" s="52"/>
    </row>
    <row r="61" spans="1:19" s="34" customFormat="1" ht="25.05" customHeight="1">
      <c r="A61" s="282">
        <v>4</v>
      </c>
      <c r="B61" s="283" t="s">
        <v>172</v>
      </c>
      <c r="C61" s="339" t="s">
        <v>187</v>
      </c>
      <c r="D61" s="340">
        <v>3.7268518518518514E-3</v>
      </c>
      <c r="E61" s="341"/>
      <c r="F61" s="341"/>
      <c r="G61" s="341"/>
      <c r="H61" s="341"/>
      <c r="I61" s="341"/>
      <c r="J61" s="341"/>
      <c r="K61" s="341"/>
      <c r="L61" s="341">
        <f t="shared" si="4"/>
        <v>0</v>
      </c>
      <c r="M61" s="342">
        <f t="shared" si="5"/>
        <v>3.7268518518518514E-3</v>
      </c>
      <c r="N61" s="146">
        <v>5</v>
      </c>
      <c r="O61" s="255"/>
      <c r="S61" s="83"/>
    </row>
    <row r="62" spans="1:19" s="34" customFormat="1" ht="25.05" customHeight="1">
      <c r="A62" s="282">
        <v>5</v>
      </c>
      <c r="B62" s="343" t="s">
        <v>173</v>
      </c>
      <c r="C62" s="344" t="s">
        <v>74</v>
      </c>
      <c r="D62" s="340">
        <v>2.9282407407407412E-3</v>
      </c>
      <c r="E62" s="341"/>
      <c r="F62" s="341"/>
      <c r="G62" s="341"/>
      <c r="H62" s="341"/>
      <c r="I62" s="341"/>
      <c r="J62" s="341"/>
      <c r="K62" s="341"/>
      <c r="L62" s="341">
        <f t="shared" si="4"/>
        <v>0</v>
      </c>
      <c r="M62" s="342">
        <f t="shared" si="5"/>
        <v>2.9282407407407412E-3</v>
      </c>
      <c r="N62" s="432" t="s">
        <v>34</v>
      </c>
      <c r="O62" s="255"/>
      <c r="S62" s="83"/>
    </row>
    <row r="63" spans="1:19" s="34" customFormat="1" ht="25.05" customHeight="1">
      <c r="A63" s="282">
        <v>6</v>
      </c>
      <c r="B63" s="343" t="s">
        <v>175</v>
      </c>
      <c r="C63" s="344" t="s">
        <v>74</v>
      </c>
      <c r="D63" s="340">
        <v>3.8888888888888883E-3</v>
      </c>
      <c r="E63" s="341"/>
      <c r="F63" s="341"/>
      <c r="G63" s="341"/>
      <c r="H63" s="341"/>
      <c r="I63" s="341">
        <v>3</v>
      </c>
      <c r="J63" s="341">
        <v>1</v>
      </c>
      <c r="K63" s="341">
        <v>1</v>
      </c>
      <c r="L63" s="341">
        <f t="shared" si="4"/>
        <v>5</v>
      </c>
      <c r="M63" s="342">
        <f t="shared" si="5"/>
        <v>5.0462962962962953E-3</v>
      </c>
      <c r="N63" s="146">
        <v>12</v>
      </c>
      <c r="O63" s="255"/>
      <c r="S63" s="83"/>
    </row>
    <row r="64" spans="1:19" s="34" customFormat="1" ht="25.05" customHeight="1">
      <c r="A64" s="282">
        <v>7</v>
      </c>
      <c r="B64" s="343" t="s">
        <v>176</v>
      </c>
      <c r="C64" s="345" t="s">
        <v>132</v>
      </c>
      <c r="D64" s="340">
        <v>4.2708333333333339E-3</v>
      </c>
      <c r="E64" s="341"/>
      <c r="F64" s="341"/>
      <c r="G64" s="341">
        <v>3</v>
      </c>
      <c r="H64" s="341"/>
      <c r="I64" s="341"/>
      <c r="J64" s="341"/>
      <c r="K64" s="341"/>
      <c r="L64" s="341">
        <f t="shared" si="4"/>
        <v>3</v>
      </c>
      <c r="M64" s="342">
        <f t="shared" si="5"/>
        <v>4.9652777777777785E-3</v>
      </c>
      <c r="N64" s="146">
        <v>11</v>
      </c>
      <c r="O64" s="255"/>
      <c r="S64" s="83"/>
    </row>
    <row r="65" spans="1:19" s="34" customFormat="1" ht="25.05" customHeight="1">
      <c r="A65" s="282">
        <v>8</v>
      </c>
      <c r="B65" s="343" t="s">
        <v>177</v>
      </c>
      <c r="C65" s="345" t="s">
        <v>132</v>
      </c>
      <c r="D65" s="340">
        <v>4.1319444444444442E-3</v>
      </c>
      <c r="E65" s="341"/>
      <c r="F65" s="341"/>
      <c r="G65" s="341"/>
      <c r="H65" s="341"/>
      <c r="I65" s="341"/>
      <c r="J65" s="341"/>
      <c r="K65" s="341"/>
      <c r="L65" s="341">
        <f t="shared" si="4"/>
        <v>0</v>
      </c>
      <c r="M65" s="342">
        <f t="shared" si="5"/>
        <v>4.1319444444444442E-3</v>
      </c>
      <c r="N65" s="146">
        <v>8</v>
      </c>
      <c r="O65" s="255"/>
      <c r="S65" s="83"/>
    </row>
    <row r="66" spans="1:19" s="34" customFormat="1" ht="25.05" customHeight="1">
      <c r="A66" s="282">
        <v>9</v>
      </c>
      <c r="B66" s="343" t="s">
        <v>178</v>
      </c>
      <c r="C66" s="345" t="s">
        <v>132</v>
      </c>
      <c r="D66" s="340">
        <v>8.9004629629629625E-3</v>
      </c>
      <c r="E66" s="341">
        <v>3</v>
      </c>
      <c r="F66" s="341"/>
      <c r="G66" s="341"/>
      <c r="H66" s="341">
        <v>6</v>
      </c>
      <c r="I66" s="341">
        <v>3</v>
      </c>
      <c r="J66" s="341"/>
      <c r="K66" s="341">
        <v>2</v>
      </c>
      <c r="L66" s="341">
        <f t="shared" si="4"/>
        <v>14</v>
      </c>
      <c r="M66" s="342">
        <f t="shared" si="5"/>
        <v>1.2141203703703703E-2</v>
      </c>
      <c r="N66" s="146">
        <v>16</v>
      </c>
      <c r="O66" s="255"/>
      <c r="S66" s="83"/>
    </row>
    <row r="67" spans="1:19" s="34" customFormat="1" ht="33.6">
      <c r="A67" s="282">
        <v>10</v>
      </c>
      <c r="B67" s="343" t="s">
        <v>179</v>
      </c>
      <c r="C67" s="345" t="s">
        <v>180</v>
      </c>
      <c r="D67" s="340">
        <v>3.6226851851851854E-3</v>
      </c>
      <c r="E67" s="341"/>
      <c r="F67" s="341"/>
      <c r="G67" s="341"/>
      <c r="H67" s="341"/>
      <c r="I67" s="341"/>
      <c r="J67" s="341"/>
      <c r="K67" s="341">
        <v>2</v>
      </c>
      <c r="L67" s="341">
        <f t="shared" si="4"/>
        <v>2</v>
      </c>
      <c r="M67" s="342">
        <f t="shared" si="5"/>
        <v>4.0856481481481481E-3</v>
      </c>
      <c r="N67" s="146">
        <v>7</v>
      </c>
      <c r="O67" s="255"/>
      <c r="S67" s="83"/>
    </row>
    <row r="68" spans="1:19" s="34" customFormat="1" ht="25.05" customHeight="1">
      <c r="A68" s="282">
        <v>11</v>
      </c>
      <c r="B68" s="343" t="s">
        <v>181</v>
      </c>
      <c r="C68" s="345" t="s">
        <v>53</v>
      </c>
      <c r="D68" s="340">
        <v>4.7569444444444447E-3</v>
      </c>
      <c r="E68" s="341"/>
      <c r="F68" s="341">
        <v>3</v>
      </c>
      <c r="G68" s="341"/>
      <c r="H68" s="341"/>
      <c r="I68" s="341"/>
      <c r="J68" s="341"/>
      <c r="K68" s="341"/>
      <c r="L68" s="341">
        <f t="shared" si="4"/>
        <v>3</v>
      </c>
      <c r="M68" s="342">
        <f t="shared" si="5"/>
        <v>5.4513888888888893E-3</v>
      </c>
      <c r="N68" s="146">
        <v>13</v>
      </c>
      <c r="O68" s="255"/>
      <c r="S68" s="83"/>
    </row>
    <row r="69" spans="1:19" s="34" customFormat="1" ht="25.05" customHeight="1">
      <c r="A69" s="282">
        <v>12</v>
      </c>
      <c r="B69" s="343" t="s">
        <v>182</v>
      </c>
      <c r="C69" s="345" t="s">
        <v>53</v>
      </c>
      <c r="D69" s="340">
        <v>6.0185185185185177E-3</v>
      </c>
      <c r="E69" s="341"/>
      <c r="F69" s="341"/>
      <c r="G69" s="341"/>
      <c r="H69" s="341"/>
      <c r="I69" s="341"/>
      <c r="J69" s="341"/>
      <c r="K69" s="341"/>
      <c r="L69" s="341">
        <f t="shared" si="4"/>
        <v>0</v>
      </c>
      <c r="M69" s="342">
        <f t="shared" si="5"/>
        <v>6.0185185185185177E-3</v>
      </c>
      <c r="N69" s="146">
        <v>14</v>
      </c>
      <c r="O69" s="255"/>
      <c r="S69" s="83"/>
    </row>
    <row r="70" spans="1:19" s="34" customFormat="1" ht="25.05" customHeight="1">
      <c r="A70" s="282">
        <v>13</v>
      </c>
      <c r="B70" s="343" t="s">
        <v>183</v>
      </c>
      <c r="C70" s="286" t="s">
        <v>184</v>
      </c>
      <c r="D70" s="340">
        <v>4.4328703703703709E-3</v>
      </c>
      <c r="E70" s="341"/>
      <c r="F70" s="341"/>
      <c r="G70" s="341"/>
      <c r="H70" s="341"/>
      <c r="I70" s="341"/>
      <c r="J70" s="341"/>
      <c r="K70" s="341"/>
      <c r="L70" s="341">
        <f t="shared" si="4"/>
        <v>0</v>
      </c>
      <c r="M70" s="342">
        <f t="shared" si="5"/>
        <v>4.4328703703703709E-3</v>
      </c>
      <c r="N70" s="146">
        <v>9</v>
      </c>
      <c r="O70" s="255"/>
      <c r="S70" s="83"/>
    </row>
    <row r="71" spans="1:19" s="34" customFormat="1" ht="25.05" customHeight="1">
      <c r="A71" s="282">
        <v>14</v>
      </c>
      <c r="B71" s="283" t="s">
        <v>188</v>
      </c>
      <c r="C71" s="286" t="s">
        <v>184</v>
      </c>
      <c r="D71" s="340">
        <v>5.1273148148148146E-3</v>
      </c>
      <c r="E71" s="341"/>
      <c r="F71" s="341"/>
      <c r="G71" s="341"/>
      <c r="H71" s="341">
        <v>3</v>
      </c>
      <c r="I71" s="341"/>
      <c r="J71" s="341"/>
      <c r="K71" s="341">
        <v>1</v>
      </c>
      <c r="L71" s="341">
        <f t="shared" si="4"/>
        <v>4</v>
      </c>
      <c r="M71" s="342">
        <f t="shared" si="5"/>
        <v>6.053240740740741E-3</v>
      </c>
      <c r="N71" s="146">
        <v>15</v>
      </c>
      <c r="O71" s="255"/>
      <c r="S71" s="83"/>
    </row>
    <row r="72" spans="1:19" s="34" customFormat="1" ht="25.05" customHeight="1">
      <c r="A72" s="282">
        <v>15</v>
      </c>
      <c r="B72" s="283" t="s">
        <v>189</v>
      </c>
      <c r="C72" s="345" t="s">
        <v>155</v>
      </c>
      <c r="D72" s="340">
        <v>3.9004629629629632E-3</v>
      </c>
      <c r="E72" s="341"/>
      <c r="F72" s="341"/>
      <c r="G72" s="341"/>
      <c r="H72" s="341"/>
      <c r="I72" s="341"/>
      <c r="J72" s="341"/>
      <c r="K72" s="341"/>
      <c r="L72" s="341">
        <f t="shared" si="4"/>
        <v>0</v>
      </c>
      <c r="M72" s="342">
        <f t="shared" si="5"/>
        <v>3.9004629629629632E-3</v>
      </c>
      <c r="N72" s="146">
        <v>6</v>
      </c>
      <c r="O72" s="255"/>
      <c r="S72" s="83"/>
    </row>
    <row r="73" spans="1:19" s="34" customFormat="1" ht="25.05" customHeight="1">
      <c r="A73" s="282">
        <v>16</v>
      </c>
      <c r="B73" s="283" t="s">
        <v>190</v>
      </c>
      <c r="C73" s="345" t="s">
        <v>155</v>
      </c>
      <c r="D73" s="340">
        <v>4.2708333333333339E-3</v>
      </c>
      <c r="E73" s="341"/>
      <c r="F73" s="341"/>
      <c r="G73" s="341"/>
      <c r="H73" s="341"/>
      <c r="I73" s="341"/>
      <c r="J73" s="341"/>
      <c r="K73" s="341">
        <v>1</v>
      </c>
      <c r="L73" s="341">
        <f t="shared" si="4"/>
        <v>1</v>
      </c>
      <c r="M73" s="342">
        <f t="shared" si="5"/>
        <v>4.5023148148148158E-3</v>
      </c>
      <c r="N73" s="146">
        <v>10</v>
      </c>
      <c r="O73" s="255"/>
      <c r="S73" s="83"/>
    </row>
    <row r="74" spans="1:19" ht="30" customHeight="1">
      <c r="A74" s="249"/>
      <c r="B74" s="249"/>
      <c r="C74" s="249"/>
      <c r="D74" s="249"/>
      <c r="E74" s="249"/>
      <c r="F74" s="249"/>
      <c r="G74" s="249"/>
      <c r="H74" s="249"/>
      <c r="I74" s="249"/>
      <c r="J74" s="249"/>
      <c r="K74" s="249"/>
      <c r="L74" s="50"/>
      <c r="M74" s="50"/>
      <c r="N74" s="50"/>
      <c r="O74" s="50"/>
    </row>
    <row r="75" spans="1:19" ht="18">
      <c r="C75" s="15" t="s">
        <v>18</v>
      </c>
      <c r="D75" s="12"/>
      <c r="F75" s="16" t="s">
        <v>19</v>
      </c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4"/>
    </row>
    <row r="76" spans="1:19" s="25" customFormat="1" ht="15.6">
      <c r="A76" s="52"/>
      <c r="C76" s="133"/>
      <c r="D76" s="134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134"/>
      <c r="Q76" s="48"/>
      <c r="R76" s="48"/>
    </row>
    <row r="77" spans="1:19" ht="15.6" customHeight="1">
      <c r="C77" s="15"/>
      <c r="D77" s="12"/>
      <c r="F77" s="16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4"/>
    </row>
    <row r="78" spans="1:19" s="25" customFormat="1" ht="17.399999999999999" customHeight="1">
      <c r="A78" s="19"/>
      <c r="B78" s="19"/>
      <c r="C78" s="20"/>
      <c r="D78" s="21"/>
      <c r="E78" s="11"/>
      <c r="F78" s="11"/>
      <c r="G78" s="10"/>
      <c r="H78" s="10"/>
      <c r="I78" s="10"/>
      <c r="J78" s="10"/>
      <c r="K78" s="10"/>
      <c r="L78" s="10"/>
      <c r="M78" s="10"/>
      <c r="N78" s="10"/>
      <c r="O78" s="10"/>
      <c r="P78" s="21"/>
      <c r="Q78" s="22"/>
    </row>
    <row r="79" spans="1:19" ht="92.4" customHeight="1">
      <c r="A79" s="249"/>
      <c r="B79" s="446" t="s">
        <v>115</v>
      </c>
      <c r="C79" s="447"/>
      <c r="D79" s="447"/>
      <c r="E79" s="447"/>
      <c r="F79" s="447"/>
      <c r="G79" s="447"/>
      <c r="H79" s="447"/>
      <c r="I79" s="249"/>
      <c r="J79" s="249"/>
      <c r="K79" s="249"/>
      <c r="L79" s="50"/>
      <c r="M79" s="50"/>
      <c r="N79" s="50"/>
      <c r="O79" s="50"/>
    </row>
    <row r="80" spans="1:19" ht="17.399999999999999">
      <c r="A80" s="215"/>
      <c r="B80" s="215"/>
      <c r="C80" s="215"/>
      <c r="D80" s="215"/>
      <c r="E80" s="215"/>
      <c r="F80" s="215"/>
      <c r="G80" s="215"/>
    </row>
    <row r="81" spans="1:20" ht="18">
      <c r="A81" s="215"/>
      <c r="K81" s="8"/>
    </row>
    <row r="82" spans="1:20" ht="18">
      <c r="A82" s="128"/>
      <c r="B82" s="128"/>
      <c r="C82" s="128"/>
      <c r="D82" s="128"/>
      <c r="E82" s="25" t="s">
        <v>116</v>
      </c>
      <c r="F82" s="128"/>
      <c r="G82" s="128"/>
      <c r="K82" s="8"/>
    </row>
    <row r="83" spans="1:20" ht="18">
      <c r="A83" s="128"/>
      <c r="B83" s="128"/>
      <c r="C83" s="128"/>
      <c r="D83" s="128"/>
      <c r="E83" s="128"/>
      <c r="F83" s="128"/>
      <c r="G83" s="128"/>
      <c r="K83" s="8"/>
    </row>
    <row r="84" spans="1:20" ht="18.600000000000001" thickBot="1">
      <c r="Q84" s="9"/>
    </row>
    <row r="85" spans="1:20" s="25" customFormat="1" ht="21" customHeight="1" thickBot="1">
      <c r="A85" s="480" t="s">
        <v>131</v>
      </c>
      <c r="B85" s="481"/>
      <c r="C85" s="214">
        <v>20</v>
      </c>
      <c r="D85" s="21"/>
      <c r="E85" s="11"/>
      <c r="F85" s="11"/>
      <c r="G85" s="10"/>
      <c r="H85" s="10"/>
      <c r="I85" s="10"/>
      <c r="J85" s="10"/>
      <c r="K85" s="10"/>
      <c r="L85" s="10"/>
      <c r="M85" s="10"/>
      <c r="N85" s="10"/>
      <c r="O85" s="10"/>
      <c r="P85" s="21"/>
      <c r="Q85" s="22"/>
    </row>
    <row r="86" spans="1:20" ht="20.399999999999999">
      <c r="A86" s="540" t="s">
        <v>101</v>
      </c>
      <c r="B86" s="540"/>
      <c r="C86" s="540"/>
      <c r="D86" s="540"/>
      <c r="E86" s="540"/>
      <c r="F86" s="540"/>
      <c r="G86" s="540"/>
      <c r="H86" s="540"/>
      <c r="I86" s="540"/>
      <c r="J86" s="540"/>
      <c r="K86" s="540"/>
      <c r="L86" s="540"/>
      <c r="M86" s="540"/>
      <c r="N86" s="540"/>
      <c r="O86" s="540"/>
      <c r="P86" s="540"/>
      <c r="Q86" s="9"/>
    </row>
    <row r="87" spans="1:20" s="25" customFormat="1" ht="19.8" customHeight="1">
      <c r="A87" s="26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4"/>
    </row>
    <row r="88" spans="1:20" s="25" customFormat="1" ht="15.75" customHeight="1">
      <c r="A88" s="579" t="s">
        <v>1</v>
      </c>
      <c r="B88" s="580" t="s">
        <v>22</v>
      </c>
      <c r="C88" s="579" t="s">
        <v>2</v>
      </c>
      <c r="D88" s="570" t="s">
        <v>23</v>
      </c>
      <c r="E88" s="572" t="s">
        <v>24</v>
      </c>
      <c r="F88" s="573"/>
      <c r="G88" s="573"/>
      <c r="H88" s="573"/>
      <c r="I88" s="573"/>
      <c r="J88" s="573"/>
      <c r="K88" s="573"/>
      <c r="L88" s="573"/>
      <c r="M88" s="573"/>
      <c r="N88" s="573"/>
      <c r="O88" s="577" t="s">
        <v>25</v>
      </c>
      <c r="P88" s="577" t="s">
        <v>52</v>
      </c>
      <c r="Q88" s="568" t="s">
        <v>12</v>
      </c>
      <c r="T88" s="252"/>
    </row>
    <row r="89" spans="1:20" s="25" customFormat="1" ht="31.2">
      <c r="A89" s="579"/>
      <c r="B89" s="581"/>
      <c r="C89" s="579"/>
      <c r="D89" s="570"/>
      <c r="E89" s="129" t="s">
        <v>29</v>
      </c>
      <c r="F89" s="129" t="s">
        <v>70</v>
      </c>
      <c r="G89" s="129" t="s">
        <v>144</v>
      </c>
      <c r="H89" s="129" t="s">
        <v>76</v>
      </c>
      <c r="I89" s="129" t="s">
        <v>21</v>
      </c>
      <c r="J89" s="129" t="s">
        <v>26</v>
      </c>
      <c r="K89" s="129" t="s">
        <v>70</v>
      </c>
      <c r="L89" s="129" t="s">
        <v>29</v>
      </c>
      <c r="M89" s="129" t="s">
        <v>28</v>
      </c>
      <c r="N89" s="129" t="s">
        <v>30</v>
      </c>
      <c r="O89" s="578"/>
      <c r="P89" s="578"/>
      <c r="Q89" s="568"/>
    </row>
    <row r="90" spans="1:20" s="34" customFormat="1" ht="34.049999999999997" customHeight="1">
      <c r="A90" s="59">
        <v>1</v>
      </c>
      <c r="B90" s="120" t="s">
        <v>92</v>
      </c>
      <c r="C90" s="353" t="s">
        <v>74</v>
      </c>
      <c r="D90" s="131">
        <v>4.5163194444444443E-3</v>
      </c>
      <c r="E90" s="216"/>
      <c r="F90" s="250"/>
      <c r="G90" s="250"/>
      <c r="H90" s="250"/>
      <c r="I90" s="269">
        <v>4</v>
      </c>
      <c r="J90" s="251"/>
      <c r="K90" s="250"/>
      <c r="L90" s="250"/>
      <c r="M90" s="216"/>
      <c r="N90" s="250"/>
      <c r="O90" s="250">
        <f>SUM(E90:N90)</f>
        <v>4</v>
      </c>
      <c r="P90" s="131">
        <f>D90+(SUM(E90:N90)*$D$8/86400)</f>
        <v>5.4422453703703699E-3</v>
      </c>
      <c r="Q90" s="123">
        <v>10</v>
      </c>
      <c r="T90" s="51"/>
    </row>
    <row r="91" spans="1:20" s="34" customFormat="1" ht="34.049999999999997" customHeight="1">
      <c r="A91" s="59">
        <v>2</v>
      </c>
      <c r="B91" s="120" t="s">
        <v>97</v>
      </c>
      <c r="C91" s="353" t="s">
        <v>74</v>
      </c>
      <c r="D91" s="131">
        <v>4.0313657407407407E-3</v>
      </c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>
        <f t="shared" ref="O91:O99" si="6">SUM(E91:N91)</f>
        <v>0</v>
      </c>
      <c r="P91" s="131">
        <f t="shared" ref="P91:P99" si="7">D91+(SUM(E91:N91)*$D$8/86400)</f>
        <v>4.0313657407407407E-3</v>
      </c>
      <c r="Q91" s="123">
        <v>6</v>
      </c>
      <c r="T91" s="51"/>
    </row>
    <row r="92" spans="1:20" s="34" customFormat="1" ht="34.049999999999997" customHeight="1">
      <c r="A92" s="59">
        <v>3</v>
      </c>
      <c r="B92" s="120" t="s">
        <v>214</v>
      </c>
      <c r="C92" s="353" t="s">
        <v>74</v>
      </c>
      <c r="D92" s="131">
        <v>3.7583333333333336E-3</v>
      </c>
      <c r="E92" s="250"/>
      <c r="F92" s="250"/>
      <c r="G92" s="250"/>
      <c r="H92" s="250"/>
      <c r="I92" s="269">
        <v>1</v>
      </c>
      <c r="J92" s="250"/>
      <c r="K92" s="250"/>
      <c r="L92" s="250"/>
      <c r="M92" s="250"/>
      <c r="N92" s="250"/>
      <c r="O92" s="250">
        <f t="shared" si="6"/>
        <v>1</v>
      </c>
      <c r="P92" s="131">
        <f t="shared" si="7"/>
        <v>3.989814814814815E-3</v>
      </c>
      <c r="Q92" s="123">
        <v>5</v>
      </c>
      <c r="T92" s="51"/>
    </row>
    <row r="93" spans="1:20" s="34" customFormat="1" ht="34.049999999999997" customHeight="1">
      <c r="A93" s="59">
        <v>4</v>
      </c>
      <c r="B93" s="354" t="s">
        <v>215</v>
      </c>
      <c r="C93" s="355" t="s">
        <v>110</v>
      </c>
      <c r="D93" s="131">
        <v>3.8049768518518524E-3</v>
      </c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>
        <f t="shared" si="6"/>
        <v>0</v>
      </c>
      <c r="P93" s="131">
        <f t="shared" si="7"/>
        <v>3.8049768518518524E-3</v>
      </c>
      <c r="Q93" s="146">
        <v>4</v>
      </c>
      <c r="T93" s="51"/>
    </row>
    <row r="94" spans="1:20" s="34" customFormat="1" ht="34.049999999999997" customHeight="1">
      <c r="A94" s="59">
        <v>5</v>
      </c>
      <c r="B94" s="354" t="s">
        <v>216</v>
      </c>
      <c r="C94" s="355" t="s">
        <v>110</v>
      </c>
      <c r="D94" s="131">
        <v>3.0526620370370365E-3</v>
      </c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>
        <f t="shared" si="6"/>
        <v>0</v>
      </c>
      <c r="P94" s="131">
        <f t="shared" si="7"/>
        <v>3.0526620370370365E-3</v>
      </c>
      <c r="Q94" s="432" t="s">
        <v>34</v>
      </c>
      <c r="T94" s="52"/>
    </row>
    <row r="95" spans="1:20" s="34" customFormat="1" ht="34.049999999999997" customHeight="1">
      <c r="A95" s="59">
        <v>6</v>
      </c>
      <c r="B95" s="354" t="s">
        <v>217</v>
      </c>
      <c r="C95" s="355" t="s">
        <v>110</v>
      </c>
      <c r="D95" s="131">
        <v>3.5672453703703704E-3</v>
      </c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>
        <f t="shared" si="6"/>
        <v>0</v>
      </c>
      <c r="P95" s="131">
        <f t="shared" si="7"/>
        <v>3.5672453703703704E-3</v>
      </c>
      <c r="Q95" s="434" t="s">
        <v>36</v>
      </c>
      <c r="T95" s="52"/>
    </row>
    <row r="96" spans="1:20" s="34" customFormat="1" ht="34.049999999999997" customHeight="1">
      <c r="A96" s="59">
        <v>7</v>
      </c>
      <c r="B96" s="356" t="s">
        <v>221</v>
      </c>
      <c r="C96" s="353" t="s">
        <v>114</v>
      </c>
      <c r="D96" s="131">
        <v>4.7736111111111113E-3</v>
      </c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>
        <f t="shared" si="6"/>
        <v>0</v>
      </c>
      <c r="P96" s="131">
        <f t="shared" si="7"/>
        <v>4.7736111111111113E-3</v>
      </c>
      <c r="Q96" s="123">
        <v>9</v>
      </c>
      <c r="T96" s="52"/>
    </row>
    <row r="97" spans="1:20" s="34" customFormat="1" ht="34.049999999999997" customHeight="1">
      <c r="A97" s="59">
        <v>8</v>
      </c>
      <c r="B97" s="354" t="s">
        <v>98</v>
      </c>
      <c r="C97" s="356" t="s">
        <v>155</v>
      </c>
      <c r="D97" s="131">
        <v>3.1777777777777781E-3</v>
      </c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>
        <f t="shared" si="6"/>
        <v>0</v>
      </c>
      <c r="P97" s="131">
        <f t="shared" si="7"/>
        <v>3.1777777777777781E-3</v>
      </c>
      <c r="Q97" s="433" t="s">
        <v>35</v>
      </c>
      <c r="T97" s="52"/>
    </row>
    <row r="98" spans="1:20" s="34" customFormat="1" ht="34.049999999999997" customHeight="1">
      <c r="A98" s="59">
        <v>9</v>
      </c>
      <c r="B98" s="354" t="s">
        <v>222</v>
      </c>
      <c r="C98" s="356" t="s">
        <v>155</v>
      </c>
      <c r="D98" s="131">
        <v>3.9153935185185186E-3</v>
      </c>
      <c r="E98" s="250"/>
      <c r="F98" s="250"/>
      <c r="G98" s="250"/>
      <c r="H98" s="250"/>
      <c r="I98" s="250">
        <v>3</v>
      </c>
      <c r="J98" s="250"/>
      <c r="K98" s="250"/>
      <c r="L98" s="250"/>
      <c r="M98" s="250"/>
      <c r="N98" s="250"/>
      <c r="O98" s="250">
        <f t="shared" si="6"/>
        <v>3</v>
      </c>
      <c r="P98" s="131">
        <f t="shared" si="7"/>
        <v>4.6098379629629632E-3</v>
      </c>
      <c r="Q98" s="146">
        <v>8</v>
      </c>
      <c r="T98" s="52"/>
    </row>
    <row r="99" spans="1:20" s="34" customFormat="1" ht="34.049999999999997" customHeight="1">
      <c r="A99" s="59">
        <v>10</v>
      </c>
      <c r="B99" s="120" t="s">
        <v>226</v>
      </c>
      <c r="C99" s="289" t="s">
        <v>223</v>
      </c>
      <c r="D99" s="131">
        <v>4.0560185185185187E-3</v>
      </c>
      <c r="E99" s="250"/>
      <c r="F99" s="250"/>
      <c r="G99" s="250"/>
      <c r="H99" s="250"/>
      <c r="I99" s="250"/>
      <c r="J99" s="250"/>
      <c r="K99" s="250"/>
      <c r="L99" s="250">
        <v>1</v>
      </c>
      <c r="M99" s="250"/>
      <c r="N99" s="250"/>
      <c r="O99" s="250">
        <f t="shared" si="6"/>
        <v>1</v>
      </c>
      <c r="P99" s="131">
        <f t="shared" si="7"/>
        <v>4.2875000000000005E-3</v>
      </c>
      <c r="Q99" s="123">
        <v>7</v>
      </c>
      <c r="T99" s="52"/>
    </row>
    <row r="100" spans="1:20" s="25" customFormat="1" ht="15.6">
      <c r="A100" s="19"/>
      <c r="B100" s="19"/>
      <c r="C100" s="20"/>
      <c r="D100" s="21"/>
      <c r="E100" s="11"/>
      <c r="F100" s="11"/>
      <c r="G100" s="10"/>
      <c r="H100" s="10"/>
      <c r="I100" s="10"/>
      <c r="J100" s="10"/>
      <c r="K100" s="10"/>
      <c r="L100" s="10"/>
      <c r="M100" s="10"/>
      <c r="N100" s="10"/>
      <c r="O100" s="10"/>
      <c r="P100" s="21"/>
      <c r="Q100" s="22"/>
    </row>
    <row r="101" spans="1:20" ht="18">
      <c r="C101" s="15" t="s">
        <v>18</v>
      </c>
      <c r="D101" s="12"/>
      <c r="F101" s="16" t="s">
        <v>19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4"/>
    </row>
    <row r="102" spans="1:20" ht="13.8" customHeight="1"/>
    <row r="103" spans="1:20" ht="15.75" customHeight="1"/>
    <row r="104" spans="1:20" s="25" customFormat="1" ht="17.399999999999999" customHeight="1">
      <c r="A104" s="19"/>
      <c r="B104" s="19"/>
      <c r="C104" s="20"/>
      <c r="D104" s="21"/>
      <c r="E104" s="11"/>
      <c r="F104" s="11"/>
      <c r="G104" s="10"/>
      <c r="H104" s="10"/>
      <c r="I104" s="10"/>
      <c r="J104" s="10"/>
      <c r="K104" s="10"/>
      <c r="L104" s="10"/>
      <c r="M104" s="10"/>
      <c r="N104" s="10"/>
      <c r="O104" s="10"/>
      <c r="P104" s="21"/>
      <c r="Q104" s="22"/>
    </row>
    <row r="105" spans="1:20" ht="92.4" customHeight="1">
      <c r="A105" s="249"/>
      <c r="B105" s="446" t="s">
        <v>115</v>
      </c>
      <c r="C105" s="447"/>
      <c r="D105" s="447"/>
      <c r="E105" s="447"/>
      <c r="F105" s="447"/>
      <c r="G105" s="447"/>
      <c r="H105" s="447"/>
      <c r="I105" s="249"/>
      <c r="J105" s="249"/>
      <c r="K105" s="249"/>
      <c r="L105" s="50"/>
      <c r="M105" s="50"/>
      <c r="N105" s="50"/>
      <c r="O105" s="50"/>
    </row>
    <row r="106" spans="1:20" ht="17.399999999999999">
      <c r="A106" s="215"/>
      <c r="B106" s="215"/>
      <c r="C106" s="215"/>
      <c r="D106" s="215"/>
      <c r="E106" s="215"/>
      <c r="F106" s="215"/>
      <c r="G106" s="215"/>
    </row>
    <row r="107" spans="1:20" ht="18">
      <c r="A107" s="215"/>
      <c r="K107" s="8"/>
    </row>
    <row r="108" spans="1:20" ht="18">
      <c r="A108" s="128"/>
      <c r="B108" s="128"/>
      <c r="C108" s="128"/>
      <c r="D108" s="128"/>
      <c r="E108" s="25" t="s">
        <v>116</v>
      </c>
      <c r="F108" s="128"/>
      <c r="G108" s="128"/>
      <c r="K108" s="8"/>
    </row>
    <row r="109" spans="1:20" ht="18">
      <c r="A109" s="128"/>
      <c r="B109" s="128"/>
      <c r="C109" s="128"/>
      <c r="D109" s="128"/>
      <c r="E109" s="128"/>
      <c r="F109" s="128"/>
      <c r="G109" s="128"/>
      <c r="K109" s="8"/>
    </row>
    <row r="110" spans="1:20" ht="18">
      <c r="Q110" s="9"/>
    </row>
    <row r="111" spans="1:20" s="25" customFormat="1" ht="21" customHeight="1">
      <c r="A111" s="19"/>
      <c r="B111" s="19"/>
      <c r="C111" s="20"/>
      <c r="D111" s="21"/>
      <c r="E111" s="11"/>
      <c r="F111" s="11"/>
      <c r="G111" s="10"/>
      <c r="H111" s="10"/>
      <c r="I111" s="10"/>
      <c r="J111" s="10"/>
      <c r="K111" s="10"/>
      <c r="L111" s="10"/>
      <c r="M111" s="10"/>
      <c r="N111" s="10"/>
      <c r="O111" s="10"/>
      <c r="P111" s="21"/>
      <c r="Q111" s="22"/>
    </row>
    <row r="112" spans="1:20" ht="21" thickBot="1">
      <c r="A112" s="540" t="s">
        <v>107</v>
      </c>
      <c r="B112" s="540"/>
      <c r="C112" s="540"/>
      <c r="D112" s="540"/>
      <c r="E112" s="540"/>
      <c r="F112" s="540"/>
      <c r="G112" s="540"/>
      <c r="H112" s="540"/>
      <c r="I112" s="540"/>
      <c r="J112" s="540"/>
      <c r="K112" s="540"/>
      <c r="L112" s="540"/>
      <c r="M112" s="540"/>
      <c r="N112" s="540"/>
      <c r="O112" s="540"/>
      <c r="P112" s="540"/>
      <c r="Q112" s="9"/>
    </row>
    <row r="113" spans="1:20" s="25" customFormat="1" ht="19.8" customHeight="1" thickBot="1">
      <c r="A113" s="26"/>
      <c r="B113" s="480" t="s">
        <v>131</v>
      </c>
      <c r="C113" s="481"/>
      <c r="D113" s="214">
        <v>20</v>
      </c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4"/>
    </row>
    <row r="114" spans="1:20" s="25" customFormat="1" ht="15.75" customHeight="1">
      <c r="A114" s="569" t="s">
        <v>1</v>
      </c>
      <c r="B114" s="575" t="s">
        <v>22</v>
      </c>
      <c r="C114" s="569" t="s">
        <v>2</v>
      </c>
      <c r="D114" s="570" t="s">
        <v>23</v>
      </c>
      <c r="E114" s="572" t="s">
        <v>24</v>
      </c>
      <c r="F114" s="573"/>
      <c r="G114" s="573"/>
      <c r="H114" s="573"/>
      <c r="I114" s="573"/>
      <c r="J114" s="573"/>
      <c r="K114" s="573"/>
      <c r="L114" s="573"/>
      <c r="M114" s="573"/>
      <c r="N114" s="573"/>
      <c r="O114" s="577" t="s">
        <v>25</v>
      </c>
      <c r="P114" s="577" t="s">
        <v>52</v>
      </c>
      <c r="Q114" s="568" t="s">
        <v>12</v>
      </c>
      <c r="T114" s="252"/>
    </row>
    <row r="115" spans="1:20" s="25" customFormat="1" ht="31.2">
      <c r="A115" s="569"/>
      <c r="B115" s="576"/>
      <c r="C115" s="569"/>
      <c r="D115" s="570"/>
      <c r="E115" s="129" t="s">
        <v>29</v>
      </c>
      <c r="F115" s="129" t="s">
        <v>70</v>
      </c>
      <c r="G115" s="129" t="s">
        <v>144</v>
      </c>
      <c r="H115" s="129" t="s">
        <v>76</v>
      </c>
      <c r="I115" s="129" t="s">
        <v>21</v>
      </c>
      <c r="J115" s="129" t="s">
        <v>26</v>
      </c>
      <c r="K115" s="129" t="s">
        <v>70</v>
      </c>
      <c r="L115" s="129" t="s">
        <v>29</v>
      </c>
      <c r="M115" s="129" t="s">
        <v>28</v>
      </c>
      <c r="N115" s="129" t="s">
        <v>30</v>
      </c>
      <c r="O115" s="578"/>
      <c r="P115" s="578"/>
      <c r="Q115" s="568"/>
    </row>
    <row r="116" spans="1:20" s="34" customFormat="1" ht="36" customHeight="1">
      <c r="A116" s="137">
        <v>1</v>
      </c>
      <c r="B116" s="261" t="s">
        <v>151</v>
      </c>
      <c r="C116" s="290" t="s">
        <v>75</v>
      </c>
      <c r="D116" s="262">
        <v>3.700810185185185E-3</v>
      </c>
      <c r="E116" s="263"/>
      <c r="F116" s="263"/>
      <c r="G116" s="263"/>
      <c r="H116" s="263"/>
      <c r="I116" s="263"/>
      <c r="J116" s="263"/>
      <c r="K116" s="263"/>
      <c r="L116" s="263"/>
      <c r="M116" s="263"/>
      <c r="N116" s="263"/>
      <c r="O116" s="263">
        <f>SUM(E116:N116)</f>
        <v>0</v>
      </c>
      <c r="P116" s="262">
        <f>D116+(SUM(E116:N116)*$D$8/86400)</f>
        <v>3.700810185185185E-3</v>
      </c>
      <c r="Q116" s="146">
        <v>6</v>
      </c>
      <c r="T116" s="51"/>
    </row>
    <row r="117" spans="1:20" s="34" customFormat="1" ht="36" customHeight="1">
      <c r="A117" s="137">
        <v>2</v>
      </c>
      <c r="B117" s="261" t="s">
        <v>152</v>
      </c>
      <c r="C117" s="291" t="s">
        <v>74</v>
      </c>
      <c r="D117" s="262">
        <v>4.989814814814815E-3</v>
      </c>
      <c r="E117" s="263"/>
      <c r="F117" s="263"/>
      <c r="G117" s="263"/>
      <c r="H117" s="263"/>
      <c r="I117" s="264"/>
      <c r="J117" s="263"/>
      <c r="K117" s="263"/>
      <c r="L117" s="263"/>
      <c r="M117" s="263"/>
      <c r="N117" s="263"/>
      <c r="O117" s="263">
        <f t="shared" ref="O117:O123" si="8">SUM(E117:N117)</f>
        <v>0</v>
      </c>
      <c r="P117" s="262">
        <f t="shared" ref="P117:P123" si="9">D117+(SUM(E117:N117)*$D$8/86400)</f>
        <v>4.989814814814815E-3</v>
      </c>
      <c r="Q117" s="146">
        <v>8</v>
      </c>
      <c r="T117" s="51"/>
    </row>
    <row r="118" spans="1:20" s="34" customFormat="1" ht="36" customHeight="1">
      <c r="A118" s="137">
        <v>3</v>
      </c>
      <c r="B118" s="144" t="s">
        <v>147</v>
      </c>
      <c r="C118" s="290" t="s">
        <v>143</v>
      </c>
      <c r="D118" s="262">
        <v>2.8016203703703705E-3</v>
      </c>
      <c r="E118" s="263"/>
      <c r="F118" s="263"/>
      <c r="G118" s="263"/>
      <c r="H118" s="263"/>
      <c r="I118" s="263"/>
      <c r="J118" s="263"/>
      <c r="K118" s="263"/>
      <c r="L118" s="263"/>
      <c r="M118" s="263"/>
      <c r="N118" s="263"/>
      <c r="O118" s="263">
        <f t="shared" si="8"/>
        <v>0</v>
      </c>
      <c r="P118" s="262">
        <f t="shared" si="9"/>
        <v>2.8016203703703705E-3</v>
      </c>
      <c r="Q118" s="432" t="s">
        <v>34</v>
      </c>
      <c r="T118" s="51"/>
    </row>
    <row r="119" spans="1:20" s="34" customFormat="1" ht="36" customHeight="1">
      <c r="A119" s="137">
        <v>4</v>
      </c>
      <c r="B119" s="144" t="s">
        <v>148</v>
      </c>
      <c r="C119" s="290" t="s">
        <v>143</v>
      </c>
      <c r="D119" s="262">
        <v>3.6711805555555556E-3</v>
      </c>
      <c r="E119" s="263"/>
      <c r="F119" s="263"/>
      <c r="G119" s="263"/>
      <c r="H119" s="263"/>
      <c r="I119" s="263"/>
      <c r="J119" s="263"/>
      <c r="K119" s="263"/>
      <c r="L119" s="263"/>
      <c r="M119" s="263"/>
      <c r="N119" s="263"/>
      <c r="O119" s="263">
        <f t="shared" si="8"/>
        <v>0</v>
      </c>
      <c r="P119" s="262">
        <f t="shared" si="9"/>
        <v>3.6711805555555556E-3</v>
      </c>
      <c r="Q119" s="146">
        <v>5</v>
      </c>
      <c r="T119" s="52"/>
    </row>
    <row r="120" spans="1:20" s="34" customFormat="1" ht="36" customHeight="1">
      <c r="A120" s="137">
        <v>5</v>
      </c>
      <c r="B120" s="144" t="s">
        <v>149</v>
      </c>
      <c r="C120" s="292" t="s">
        <v>111</v>
      </c>
      <c r="D120" s="262">
        <v>4.740625E-3</v>
      </c>
      <c r="E120" s="263"/>
      <c r="F120" s="263"/>
      <c r="G120" s="263"/>
      <c r="H120" s="263"/>
      <c r="I120" s="263">
        <v>1</v>
      </c>
      <c r="J120" s="263"/>
      <c r="K120" s="263"/>
      <c r="L120" s="263"/>
      <c r="M120" s="263"/>
      <c r="N120" s="263"/>
      <c r="O120" s="263">
        <f t="shared" si="8"/>
        <v>1</v>
      </c>
      <c r="P120" s="262">
        <f t="shared" si="9"/>
        <v>4.9721064814814819E-3</v>
      </c>
      <c r="Q120" s="146">
        <v>7</v>
      </c>
      <c r="T120" s="52"/>
    </row>
    <row r="121" spans="1:20" s="34" customFormat="1" ht="36" customHeight="1">
      <c r="A121" s="137">
        <v>6</v>
      </c>
      <c r="B121" s="144" t="s">
        <v>150</v>
      </c>
      <c r="C121" s="292" t="s">
        <v>111</v>
      </c>
      <c r="D121" s="262">
        <v>3.303009259259259E-3</v>
      </c>
      <c r="E121" s="263"/>
      <c r="F121" s="263"/>
      <c r="G121" s="263"/>
      <c r="H121" s="263"/>
      <c r="I121" s="263"/>
      <c r="J121" s="263"/>
      <c r="K121" s="263"/>
      <c r="L121" s="263"/>
      <c r="M121" s="263"/>
      <c r="N121" s="263"/>
      <c r="O121" s="263">
        <f t="shared" si="8"/>
        <v>0</v>
      </c>
      <c r="P121" s="262">
        <f t="shared" si="9"/>
        <v>3.303009259259259E-3</v>
      </c>
      <c r="Q121" s="437" t="s">
        <v>35</v>
      </c>
      <c r="T121" s="52"/>
    </row>
    <row r="122" spans="1:20" s="34" customFormat="1" ht="36" customHeight="1">
      <c r="A122" s="137">
        <v>7</v>
      </c>
      <c r="B122" s="144" t="s">
        <v>102</v>
      </c>
      <c r="C122" s="292" t="s">
        <v>111</v>
      </c>
      <c r="D122" s="262">
        <v>3.4513888888888888E-3</v>
      </c>
      <c r="E122" s="263"/>
      <c r="F122" s="263"/>
      <c r="G122" s="263"/>
      <c r="H122" s="263"/>
      <c r="I122" s="263"/>
      <c r="J122" s="263"/>
      <c r="K122" s="263"/>
      <c r="L122" s="263"/>
      <c r="M122" s="263"/>
      <c r="N122" s="263"/>
      <c r="O122" s="263">
        <f t="shared" si="8"/>
        <v>0</v>
      </c>
      <c r="P122" s="262">
        <f t="shared" si="9"/>
        <v>3.4513888888888888E-3</v>
      </c>
      <c r="Q122" s="122">
        <v>4</v>
      </c>
      <c r="T122" s="52"/>
    </row>
    <row r="123" spans="1:20" s="34" customFormat="1" ht="36" customHeight="1">
      <c r="A123" s="137">
        <v>8</v>
      </c>
      <c r="B123" s="261" t="s">
        <v>46</v>
      </c>
      <c r="C123" s="290" t="s">
        <v>134</v>
      </c>
      <c r="D123" s="262">
        <v>3.3918981481481478E-3</v>
      </c>
      <c r="E123" s="263"/>
      <c r="F123" s="263"/>
      <c r="G123" s="263"/>
      <c r="H123" s="263"/>
      <c r="I123" s="263"/>
      <c r="J123" s="263"/>
      <c r="K123" s="263"/>
      <c r="L123" s="263"/>
      <c r="M123" s="263"/>
      <c r="N123" s="263"/>
      <c r="O123" s="263">
        <f t="shared" si="8"/>
        <v>0</v>
      </c>
      <c r="P123" s="262">
        <f t="shared" si="9"/>
        <v>3.3918981481481478E-3</v>
      </c>
      <c r="Q123" s="438" t="s">
        <v>36</v>
      </c>
      <c r="T123" s="52"/>
    </row>
    <row r="124" spans="1:20" s="25" customFormat="1" ht="15.6">
      <c r="A124" s="19"/>
      <c r="B124" s="19"/>
      <c r="C124" s="20"/>
      <c r="D124" s="21"/>
      <c r="E124" s="11"/>
      <c r="F124" s="11"/>
      <c r="G124" s="10"/>
      <c r="H124" s="10"/>
      <c r="I124" s="10"/>
      <c r="J124" s="10"/>
      <c r="K124" s="10"/>
      <c r="L124" s="10"/>
      <c r="M124" s="10"/>
      <c r="N124" s="10"/>
      <c r="O124" s="10"/>
      <c r="P124" s="21"/>
      <c r="Q124" s="22"/>
    </row>
    <row r="125" spans="1:20" ht="18">
      <c r="C125" s="15" t="s">
        <v>18</v>
      </c>
      <c r="D125" s="12"/>
      <c r="F125" s="16" t="s">
        <v>19</v>
      </c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4"/>
    </row>
  </sheetData>
  <mergeCells count="55">
    <mergeCell ref="Q114:Q115"/>
    <mergeCell ref="B105:H105"/>
    <mergeCell ref="A112:P112"/>
    <mergeCell ref="B113:C113"/>
    <mergeCell ref="A114:A115"/>
    <mergeCell ref="B114:B115"/>
    <mergeCell ref="C114:C115"/>
    <mergeCell ref="D114:D115"/>
    <mergeCell ref="E114:N114"/>
    <mergeCell ref="O114:O115"/>
    <mergeCell ref="P114:P115"/>
    <mergeCell ref="A86:P86"/>
    <mergeCell ref="A85:B85"/>
    <mergeCell ref="E88:N88"/>
    <mergeCell ref="O88:O89"/>
    <mergeCell ref="P88:P89"/>
    <mergeCell ref="B88:B89"/>
    <mergeCell ref="C88:C89"/>
    <mergeCell ref="D88:D89"/>
    <mergeCell ref="Q88:Q89"/>
    <mergeCell ref="S56:S57"/>
    <mergeCell ref="A54:N54"/>
    <mergeCell ref="A29:N29"/>
    <mergeCell ref="B79:H79"/>
    <mergeCell ref="B47:H47"/>
    <mergeCell ref="S31:S32"/>
    <mergeCell ref="A56:A57"/>
    <mergeCell ref="B56:B57"/>
    <mergeCell ref="C56:C57"/>
    <mergeCell ref="D56:D57"/>
    <mergeCell ref="E56:K56"/>
    <mergeCell ref="L56:L57"/>
    <mergeCell ref="M56:M57"/>
    <mergeCell ref="N56:N57"/>
    <mergeCell ref="A88:A89"/>
    <mergeCell ref="B1:H1"/>
    <mergeCell ref="E9:N9"/>
    <mergeCell ref="P9:P10"/>
    <mergeCell ref="B8:C8"/>
    <mergeCell ref="B22:H22"/>
    <mergeCell ref="A7:P7"/>
    <mergeCell ref="A9:A10"/>
    <mergeCell ref="C9:C10"/>
    <mergeCell ref="D9:D10"/>
    <mergeCell ref="O9:O10"/>
    <mergeCell ref="Q9:Q10"/>
    <mergeCell ref="A31:A32"/>
    <mergeCell ref="C31:C32"/>
    <mergeCell ref="D31:D32"/>
    <mergeCell ref="L31:L32"/>
    <mergeCell ref="N31:N32"/>
    <mergeCell ref="E31:K31"/>
    <mergeCell ref="M31:M32"/>
    <mergeCell ref="B9:B10"/>
    <mergeCell ref="B31:B32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1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122"/>
  <sheetViews>
    <sheetView zoomScale="70" zoomScaleNormal="70" workbookViewId="0">
      <selection activeCell="V120" sqref="V120"/>
    </sheetView>
  </sheetViews>
  <sheetFormatPr defaultRowHeight="14.4"/>
  <cols>
    <col min="1" max="1" width="5.21875" customWidth="1"/>
    <col min="2" max="2" width="29.21875" customWidth="1"/>
    <col min="3" max="3" width="28.44140625" customWidth="1"/>
    <col min="4" max="4" width="13.109375" customWidth="1"/>
    <col min="5" max="5" width="12.21875" customWidth="1"/>
    <col min="6" max="6" width="11.5546875" customWidth="1"/>
    <col min="7" max="7" width="14.33203125" customWidth="1"/>
    <col min="8" max="8" width="13.109375" customWidth="1"/>
    <col min="9" max="9" width="9.109375" customWidth="1"/>
    <col min="10" max="10" width="11.88671875" customWidth="1"/>
    <col min="11" max="11" width="10.6640625" customWidth="1"/>
    <col min="12" max="12" width="12.44140625" customWidth="1"/>
    <col min="13" max="13" width="12.109375" customWidth="1"/>
    <col min="14" max="14" width="13" customWidth="1"/>
    <col min="15" max="15" width="11" customWidth="1"/>
    <col min="16" max="16" width="11.33203125" customWidth="1"/>
    <col min="17" max="17" width="9.21875" customWidth="1"/>
    <col min="18" max="18" width="4.33203125" customWidth="1"/>
    <col min="19" max="19" width="4.5546875" customWidth="1"/>
  </cols>
  <sheetData>
    <row r="1" spans="1:20" ht="92.4" customHeight="1">
      <c r="A1" s="249"/>
      <c r="B1" s="446" t="s">
        <v>115</v>
      </c>
      <c r="C1" s="447"/>
      <c r="D1" s="447"/>
      <c r="E1" s="447"/>
      <c r="F1" s="447"/>
      <c r="G1" s="447"/>
      <c r="H1" s="447"/>
      <c r="I1" s="249"/>
      <c r="J1" s="249"/>
      <c r="K1" s="249"/>
      <c r="L1" s="50"/>
      <c r="M1" s="50"/>
      <c r="N1" s="50"/>
      <c r="O1" s="50"/>
    </row>
    <row r="2" spans="1:20" ht="17.399999999999999">
      <c r="A2" s="215"/>
      <c r="B2" s="215"/>
      <c r="C2" s="215"/>
      <c r="D2" s="215"/>
      <c r="E2" s="215"/>
      <c r="F2" s="215"/>
      <c r="G2" s="215"/>
    </row>
    <row r="3" spans="1:20" ht="18">
      <c r="A3" s="215"/>
      <c r="K3" s="8"/>
    </row>
    <row r="4" spans="1:20" ht="18">
      <c r="A4" s="128"/>
      <c r="B4" s="128"/>
      <c r="C4" s="128"/>
      <c r="D4" s="128"/>
      <c r="E4" s="25" t="s">
        <v>116</v>
      </c>
      <c r="F4" s="128"/>
      <c r="G4" s="128"/>
      <c r="K4" s="8"/>
    </row>
    <row r="5" spans="1:20" ht="18">
      <c r="A5" s="128"/>
      <c r="B5" s="128"/>
      <c r="C5" s="128"/>
      <c r="D5" s="128"/>
      <c r="E5" s="128"/>
      <c r="F5" s="128"/>
      <c r="G5" s="128"/>
      <c r="K5" s="8"/>
    </row>
    <row r="6" spans="1:20" ht="18">
      <c r="Q6" s="9"/>
    </row>
    <row r="7" spans="1:20" ht="21" thickBot="1">
      <c r="A7" s="540" t="s">
        <v>99</v>
      </c>
      <c r="B7" s="540"/>
      <c r="C7" s="540"/>
      <c r="D7" s="540"/>
      <c r="E7" s="540"/>
      <c r="F7" s="540"/>
      <c r="G7" s="540"/>
      <c r="H7" s="540"/>
      <c r="I7" s="540"/>
      <c r="J7" s="540"/>
      <c r="K7" s="540"/>
      <c r="L7" s="540"/>
      <c r="M7" s="540"/>
      <c r="N7" s="540"/>
      <c r="O7" s="540"/>
      <c r="P7" s="540"/>
      <c r="Q7" s="9"/>
    </row>
    <row r="8" spans="1:20" s="25" customFormat="1" ht="19.8" customHeight="1" thickBot="1">
      <c r="A8" s="26"/>
      <c r="B8" s="480" t="s">
        <v>131</v>
      </c>
      <c r="C8" s="481"/>
      <c r="D8" s="214">
        <v>20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4"/>
    </row>
    <row r="9" spans="1:20" s="25" customFormat="1" ht="15.75" customHeight="1">
      <c r="A9" s="569" t="s">
        <v>1</v>
      </c>
      <c r="B9" s="575" t="s">
        <v>22</v>
      </c>
      <c r="C9" s="569" t="s">
        <v>2</v>
      </c>
      <c r="D9" s="570" t="s">
        <v>23</v>
      </c>
      <c r="E9" s="572" t="s">
        <v>24</v>
      </c>
      <c r="F9" s="573"/>
      <c r="G9" s="573"/>
      <c r="H9" s="573"/>
      <c r="I9" s="573"/>
      <c r="J9" s="573"/>
      <c r="K9" s="573"/>
      <c r="L9" s="573"/>
      <c r="M9" s="573"/>
      <c r="N9" s="573"/>
      <c r="O9" s="577" t="s">
        <v>25</v>
      </c>
      <c r="P9" s="577" t="s">
        <v>52</v>
      </c>
      <c r="Q9" s="568" t="s">
        <v>12</v>
      </c>
      <c r="T9" s="252"/>
    </row>
    <row r="10" spans="1:20" s="25" customFormat="1" ht="36.6" customHeight="1">
      <c r="A10" s="569"/>
      <c r="B10" s="576"/>
      <c r="C10" s="569"/>
      <c r="D10" s="570"/>
      <c r="E10" s="129" t="s">
        <v>30</v>
      </c>
      <c r="F10" s="129" t="s">
        <v>29</v>
      </c>
      <c r="G10" s="129" t="s">
        <v>28</v>
      </c>
      <c r="H10" s="129" t="s">
        <v>70</v>
      </c>
      <c r="I10" s="129" t="s">
        <v>26</v>
      </c>
      <c r="J10" s="129" t="s">
        <v>21</v>
      </c>
      <c r="K10" s="129" t="s">
        <v>76</v>
      </c>
      <c r="L10" s="129" t="s">
        <v>30</v>
      </c>
      <c r="M10" s="129" t="s">
        <v>70</v>
      </c>
      <c r="N10" s="129" t="s">
        <v>28</v>
      </c>
      <c r="O10" s="578"/>
      <c r="P10" s="578"/>
      <c r="Q10" s="568"/>
      <c r="T10" s="252"/>
    </row>
    <row r="11" spans="1:20" s="34" customFormat="1" ht="25.05" customHeight="1">
      <c r="A11" s="248">
        <v>1</v>
      </c>
      <c r="B11" s="120" t="s">
        <v>88</v>
      </c>
      <c r="C11" s="49" t="s">
        <v>155</v>
      </c>
      <c r="D11" s="131">
        <v>4.2541666666666674E-3</v>
      </c>
      <c r="E11" s="216"/>
      <c r="F11" s="250"/>
      <c r="G11" s="250"/>
      <c r="H11" s="250"/>
      <c r="I11" s="216"/>
      <c r="J11" s="251">
        <v>2</v>
      </c>
      <c r="K11" s="250"/>
      <c r="L11" s="250"/>
      <c r="M11" s="216"/>
      <c r="N11" s="250">
        <v>3</v>
      </c>
      <c r="O11" s="250">
        <f>SUM(E11:N11)</f>
        <v>5</v>
      </c>
      <c r="P11" s="131">
        <f>D11+(SUM(E11:N11)*$D$8/86400)</f>
        <v>5.4115740740740747E-3</v>
      </c>
      <c r="Q11" s="123">
        <v>11</v>
      </c>
      <c r="T11" s="51"/>
    </row>
    <row r="12" spans="1:20" s="34" customFormat="1" ht="25.05" customHeight="1">
      <c r="A12" s="248">
        <v>2</v>
      </c>
      <c r="B12" s="120" t="s">
        <v>207</v>
      </c>
      <c r="C12" s="49" t="s">
        <v>155</v>
      </c>
      <c r="D12" s="131">
        <v>5.0951388888888886E-3</v>
      </c>
      <c r="E12" s="250"/>
      <c r="F12" s="250"/>
      <c r="G12" s="250"/>
      <c r="H12" s="250"/>
      <c r="I12" s="250"/>
      <c r="J12" s="250">
        <v>1</v>
      </c>
      <c r="K12" s="250"/>
      <c r="L12" s="250"/>
      <c r="M12" s="250"/>
      <c r="N12" s="250"/>
      <c r="O12" s="250">
        <f t="shared" ref="O12:O20" si="0">SUM(E12:N12)</f>
        <v>1</v>
      </c>
      <c r="P12" s="131">
        <f t="shared" ref="P12:P20" si="1">D12+(SUM(E12:N12)*$D$8/86400)</f>
        <v>5.3266203703703704E-3</v>
      </c>
      <c r="Q12" s="123">
        <v>10</v>
      </c>
      <c r="T12" s="51"/>
    </row>
    <row r="13" spans="1:20" s="34" customFormat="1" ht="25.05" customHeight="1">
      <c r="A13" s="248">
        <v>3</v>
      </c>
      <c r="B13" s="120" t="s">
        <v>208</v>
      </c>
      <c r="C13" s="49" t="s">
        <v>155</v>
      </c>
      <c r="D13" s="131">
        <v>4.5721064814814817E-3</v>
      </c>
      <c r="E13" s="250"/>
      <c r="F13" s="250"/>
      <c r="G13" s="250"/>
      <c r="H13" s="250"/>
      <c r="I13" s="216"/>
      <c r="J13" s="250"/>
      <c r="K13" s="250"/>
      <c r="L13" s="250"/>
      <c r="M13" s="250"/>
      <c r="N13" s="250"/>
      <c r="O13" s="250">
        <f t="shared" si="0"/>
        <v>0</v>
      </c>
      <c r="P13" s="131">
        <f t="shared" si="1"/>
        <v>4.5721064814814817E-3</v>
      </c>
      <c r="Q13" s="123">
        <v>7</v>
      </c>
      <c r="T13" s="51"/>
    </row>
    <row r="14" spans="1:20" s="34" customFormat="1" ht="31.2">
      <c r="A14" s="248">
        <v>4</v>
      </c>
      <c r="B14" s="120" t="s">
        <v>93</v>
      </c>
      <c r="C14" s="49" t="s">
        <v>180</v>
      </c>
      <c r="D14" s="131">
        <v>3.9265046296296296E-3</v>
      </c>
      <c r="E14" s="250"/>
      <c r="F14" s="250"/>
      <c r="G14" s="250"/>
      <c r="H14" s="250"/>
      <c r="I14" s="250"/>
      <c r="J14" s="250">
        <v>2</v>
      </c>
      <c r="K14" s="250"/>
      <c r="L14" s="250"/>
      <c r="M14" s="250"/>
      <c r="N14" s="250">
        <v>3</v>
      </c>
      <c r="O14" s="250">
        <f t="shared" si="0"/>
        <v>5</v>
      </c>
      <c r="P14" s="131">
        <f t="shared" si="1"/>
        <v>5.083912037037037E-3</v>
      </c>
      <c r="Q14" s="146">
        <v>8</v>
      </c>
      <c r="T14" s="51"/>
    </row>
    <row r="15" spans="1:20" s="34" customFormat="1" ht="31.2">
      <c r="A15" s="248">
        <v>5</v>
      </c>
      <c r="B15" s="352" t="s">
        <v>94</v>
      </c>
      <c r="C15" s="49" t="s">
        <v>180</v>
      </c>
      <c r="D15" s="131">
        <v>4.3909722222222223E-3</v>
      </c>
      <c r="E15" s="250"/>
      <c r="F15" s="250"/>
      <c r="G15" s="250"/>
      <c r="H15" s="250"/>
      <c r="I15" s="250"/>
      <c r="J15" s="250">
        <v>3</v>
      </c>
      <c r="K15" s="250"/>
      <c r="L15" s="250"/>
      <c r="M15" s="250"/>
      <c r="N15" s="250"/>
      <c r="O15" s="250">
        <f t="shared" si="0"/>
        <v>3</v>
      </c>
      <c r="P15" s="131">
        <f t="shared" si="1"/>
        <v>5.0854166666666669E-3</v>
      </c>
      <c r="Q15" s="123">
        <v>9</v>
      </c>
      <c r="T15" s="52"/>
    </row>
    <row r="16" spans="1:20" s="34" customFormat="1" ht="31.2">
      <c r="A16" s="248">
        <v>6</v>
      </c>
      <c r="B16" s="120" t="s">
        <v>209</v>
      </c>
      <c r="C16" s="49" t="s">
        <v>180</v>
      </c>
      <c r="D16" s="131">
        <v>3.9005787037037034E-3</v>
      </c>
      <c r="E16" s="250"/>
      <c r="F16" s="250"/>
      <c r="G16" s="250"/>
      <c r="H16" s="250"/>
      <c r="I16" s="250"/>
      <c r="J16" s="250">
        <v>1</v>
      </c>
      <c r="K16" s="250"/>
      <c r="L16" s="250"/>
      <c r="M16" s="250"/>
      <c r="N16" s="250"/>
      <c r="O16" s="250">
        <f t="shared" si="0"/>
        <v>1</v>
      </c>
      <c r="P16" s="131">
        <f t="shared" si="1"/>
        <v>4.1320601851851848E-3</v>
      </c>
      <c r="Q16" s="123">
        <v>5</v>
      </c>
      <c r="T16" s="52"/>
    </row>
    <row r="17" spans="1:20" s="34" customFormat="1" ht="25.05" customHeight="1">
      <c r="A17" s="248">
        <v>7</v>
      </c>
      <c r="B17" s="120" t="s">
        <v>210</v>
      </c>
      <c r="C17" s="49" t="s">
        <v>53</v>
      </c>
      <c r="D17" s="131">
        <v>4.0064814814814815E-3</v>
      </c>
      <c r="E17" s="250"/>
      <c r="F17" s="250"/>
      <c r="G17" s="250"/>
      <c r="H17" s="250"/>
      <c r="I17" s="250"/>
      <c r="J17" s="250">
        <v>2</v>
      </c>
      <c r="K17" s="250"/>
      <c r="L17" s="250"/>
      <c r="M17" s="250"/>
      <c r="N17" s="250"/>
      <c r="O17" s="250">
        <f t="shared" si="0"/>
        <v>2</v>
      </c>
      <c r="P17" s="131">
        <f t="shared" si="1"/>
        <v>4.4694444444444443E-3</v>
      </c>
      <c r="Q17" s="123">
        <v>6</v>
      </c>
      <c r="T17" s="52"/>
    </row>
    <row r="18" spans="1:20" s="34" customFormat="1" ht="25.05" customHeight="1">
      <c r="A18" s="248">
        <v>8</v>
      </c>
      <c r="B18" s="120" t="s">
        <v>56</v>
      </c>
      <c r="C18" s="49" t="s">
        <v>53</v>
      </c>
      <c r="D18" s="131">
        <v>3.9825231481481482E-3</v>
      </c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>
        <f t="shared" si="0"/>
        <v>0</v>
      </c>
      <c r="P18" s="131">
        <f t="shared" si="1"/>
        <v>3.9825231481481482E-3</v>
      </c>
      <c r="Q18" s="146">
        <v>4</v>
      </c>
      <c r="T18" s="52"/>
    </row>
    <row r="19" spans="1:20" s="34" customFormat="1" ht="35.4" customHeight="1">
      <c r="A19" s="248">
        <v>9</v>
      </c>
      <c r="B19" s="426" t="s">
        <v>211</v>
      </c>
      <c r="C19" s="49" t="s">
        <v>110</v>
      </c>
      <c r="D19" s="131">
        <v>3.1748842592592592E-3</v>
      </c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>
        <f t="shared" si="0"/>
        <v>0</v>
      </c>
      <c r="P19" s="131">
        <f t="shared" si="1"/>
        <v>3.1748842592592592E-3</v>
      </c>
      <c r="Q19" s="439" t="s">
        <v>35</v>
      </c>
      <c r="T19" s="52"/>
    </row>
    <row r="20" spans="1:20" s="34" customFormat="1" ht="31.2">
      <c r="A20" s="248">
        <v>10</v>
      </c>
      <c r="B20" s="426" t="s">
        <v>212</v>
      </c>
      <c r="C20" s="49" t="s">
        <v>110</v>
      </c>
      <c r="D20" s="131">
        <v>3.9185185185185182E-3</v>
      </c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>
        <f t="shared" si="0"/>
        <v>0</v>
      </c>
      <c r="P20" s="131">
        <f t="shared" si="1"/>
        <v>3.9185185185185182E-3</v>
      </c>
      <c r="Q20" s="434" t="s">
        <v>36</v>
      </c>
      <c r="T20" s="52"/>
    </row>
    <row r="21" spans="1:20" s="34" customFormat="1" ht="36">
      <c r="A21" s="391">
        <v>11</v>
      </c>
      <c r="B21" s="417" t="s">
        <v>262</v>
      </c>
      <c r="C21" s="289" t="s">
        <v>223</v>
      </c>
      <c r="D21" s="131">
        <v>2.9719907407407408E-3</v>
      </c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>
        <f>SUM(E21:N21)</f>
        <v>0</v>
      </c>
      <c r="P21" s="131">
        <f>D21+(SUM(E21:N21)*$D$8/86400)</f>
        <v>2.9719907407407408E-3</v>
      </c>
      <c r="Q21" s="432" t="s">
        <v>34</v>
      </c>
      <c r="T21" s="52"/>
    </row>
    <row r="22" spans="1:20" s="25" customFormat="1" ht="15.6">
      <c r="A22" s="19"/>
      <c r="B22" s="19"/>
      <c r="C22" s="20"/>
      <c r="D22" s="21"/>
      <c r="E22" s="11"/>
      <c r="F22" s="11"/>
      <c r="G22" s="10"/>
      <c r="H22" s="10"/>
      <c r="I22" s="10"/>
      <c r="J22" s="10"/>
      <c r="K22" s="10"/>
      <c r="L22" s="10"/>
      <c r="M22" s="10"/>
      <c r="N22" s="10"/>
      <c r="O22" s="10"/>
      <c r="P22" s="21"/>
      <c r="Q22" s="22"/>
    </row>
    <row r="23" spans="1:20" ht="18">
      <c r="C23" s="15" t="s">
        <v>18</v>
      </c>
      <c r="D23" s="12"/>
      <c r="F23" s="16" t="s">
        <v>19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4"/>
    </row>
    <row r="24" spans="1:20" s="25" customFormat="1" ht="18" customHeight="1">
      <c r="A24" s="19"/>
      <c r="B24" s="19"/>
      <c r="C24" s="20"/>
      <c r="D24" s="21"/>
      <c r="E24" s="11"/>
      <c r="F24" s="11"/>
      <c r="G24" s="10"/>
      <c r="H24" s="10"/>
      <c r="I24" s="10"/>
      <c r="J24" s="10"/>
      <c r="K24" s="10"/>
      <c r="L24" s="10"/>
      <c r="M24" s="10"/>
      <c r="N24" s="10"/>
      <c r="O24" s="10"/>
      <c r="P24" s="21"/>
      <c r="Q24" s="22"/>
    </row>
    <row r="25" spans="1:20" s="25" customFormat="1" ht="17.399999999999999" customHeight="1">
      <c r="A25" s="19"/>
      <c r="B25" s="19"/>
      <c r="C25" s="20"/>
      <c r="D25" s="21"/>
      <c r="E25" s="11"/>
      <c r="F25" s="11"/>
      <c r="G25" s="10"/>
      <c r="H25" s="10"/>
      <c r="I25" s="10"/>
      <c r="J25" s="10"/>
      <c r="K25" s="10"/>
      <c r="L25" s="10"/>
      <c r="M25" s="10"/>
      <c r="N25" s="10"/>
      <c r="O25" s="10"/>
      <c r="P25" s="21"/>
      <c r="Q25" s="22"/>
    </row>
    <row r="26" spans="1:20" ht="92.4" customHeight="1">
      <c r="A26" s="249"/>
      <c r="B26" s="446" t="s">
        <v>115</v>
      </c>
      <c r="C26" s="447"/>
      <c r="D26" s="447"/>
      <c r="E26" s="447"/>
      <c r="F26" s="447"/>
      <c r="G26" s="447"/>
      <c r="H26" s="447"/>
      <c r="I26" s="249"/>
      <c r="J26" s="249"/>
      <c r="K26" s="249"/>
      <c r="L26" s="50"/>
      <c r="M26" s="50"/>
      <c r="N26" s="50"/>
      <c r="O26" s="50"/>
    </row>
    <row r="27" spans="1:20" ht="17.399999999999999">
      <c r="A27" s="215"/>
      <c r="B27" s="215"/>
      <c r="C27" s="215"/>
      <c r="D27" s="215"/>
      <c r="E27" s="215"/>
      <c r="F27" s="215"/>
      <c r="G27" s="215"/>
    </row>
    <row r="28" spans="1:20" ht="18">
      <c r="A28" s="215"/>
      <c r="K28" s="8"/>
    </row>
    <row r="29" spans="1:20" ht="18">
      <c r="A29" s="128"/>
      <c r="B29" s="128"/>
      <c r="C29" s="128"/>
      <c r="D29" s="128"/>
      <c r="E29" s="25" t="s">
        <v>116</v>
      </c>
      <c r="F29" s="128"/>
      <c r="G29" s="128"/>
      <c r="K29" s="8"/>
    </row>
    <row r="30" spans="1:20" ht="18">
      <c r="A30" s="128"/>
      <c r="B30" s="128"/>
      <c r="C30" s="128"/>
      <c r="D30" s="128"/>
      <c r="E30" s="128"/>
      <c r="F30" s="128"/>
      <c r="G30" s="128"/>
      <c r="K30" s="8"/>
    </row>
    <row r="31" spans="1:20" ht="18">
      <c r="Q31" s="9"/>
    </row>
    <row r="32" spans="1:20" s="25" customFormat="1" ht="14.4" customHeight="1">
      <c r="A32" s="19"/>
      <c r="B32" s="19"/>
      <c r="C32" s="20"/>
      <c r="D32" s="21"/>
      <c r="E32" s="11"/>
      <c r="F32" s="11"/>
      <c r="G32" s="10"/>
      <c r="H32" s="10"/>
      <c r="I32" s="10"/>
      <c r="J32" s="10"/>
      <c r="K32" s="10"/>
      <c r="L32" s="10"/>
      <c r="M32" s="10"/>
      <c r="N32" s="10"/>
      <c r="O32" s="10"/>
      <c r="P32" s="21"/>
      <c r="Q32" s="22"/>
    </row>
    <row r="33" spans="1:19" ht="20.399999999999999">
      <c r="A33" s="540" t="s">
        <v>95</v>
      </c>
      <c r="B33" s="540"/>
      <c r="C33" s="540"/>
      <c r="D33" s="540"/>
      <c r="E33" s="540"/>
      <c r="F33" s="540"/>
      <c r="G33" s="540"/>
      <c r="H33" s="540"/>
      <c r="I33" s="540"/>
      <c r="J33" s="540"/>
      <c r="K33" s="540"/>
      <c r="L33" s="540"/>
      <c r="M33" s="540"/>
      <c r="N33" s="540"/>
      <c r="O33" s="256"/>
      <c r="P33" s="256"/>
      <c r="Q33" s="9"/>
    </row>
    <row r="34" spans="1:19" s="25" customFormat="1" ht="15.6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4"/>
      <c r="Q34" s="24"/>
    </row>
    <row r="35" spans="1:19" s="25" customFormat="1" ht="15.75" customHeight="1">
      <c r="A35" s="569" t="s">
        <v>1</v>
      </c>
      <c r="B35" s="575" t="s">
        <v>22</v>
      </c>
      <c r="C35" s="569" t="s">
        <v>2</v>
      </c>
      <c r="D35" s="570" t="s">
        <v>23</v>
      </c>
      <c r="E35" s="572" t="s">
        <v>24</v>
      </c>
      <c r="F35" s="573"/>
      <c r="G35" s="573"/>
      <c r="H35" s="573"/>
      <c r="I35" s="573"/>
      <c r="J35" s="573"/>
      <c r="K35" s="574"/>
      <c r="L35" s="571" t="s">
        <v>25</v>
      </c>
      <c r="M35" s="571" t="s">
        <v>52</v>
      </c>
      <c r="N35" s="568" t="s">
        <v>12</v>
      </c>
      <c r="O35" s="253"/>
      <c r="S35" s="539"/>
    </row>
    <row r="36" spans="1:19" s="25" customFormat="1" ht="34.200000000000003" customHeight="1">
      <c r="A36" s="569"/>
      <c r="B36" s="591"/>
      <c r="C36" s="569"/>
      <c r="D36" s="570"/>
      <c r="E36" s="129" t="s">
        <v>28</v>
      </c>
      <c r="F36" s="129" t="s">
        <v>70</v>
      </c>
      <c r="G36" s="129" t="s">
        <v>108</v>
      </c>
      <c r="H36" s="129" t="s">
        <v>29</v>
      </c>
      <c r="I36" s="129" t="s">
        <v>28</v>
      </c>
      <c r="J36" s="129" t="s">
        <v>26</v>
      </c>
      <c r="K36" s="129" t="s">
        <v>21</v>
      </c>
      <c r="L36" s="571"/>
      <c r="M36" s="571"/>
      <c r="N36" s="568"/>
      <c r="O36" s="254"/>
      <c r="S36" s="539"/>
    </row>
    <row r="37" spans="1:19" s="34" customFormat="1" ht="25.05" customHeight="1">
      <c r="A37" s="282">
        <v>1</v>
      </c>
      <c r="B37" s="347" t="s">
        <v>161</v>
      </c>
      <c r="C37" s="339" t="s">
        <v>155</v>
      </c>
      <c r="D37" s="132">
        <v>3.3333333333333335E-3</v>
      </c>
      <c r="E37" s="250"/>
      <c r="F37" s="250"/>
      <c r="G37" s="250"/>
      <c r="H37" s="250"/>
      <c r="I37" s="250"/>
      <c r="J37" s="250"/>
      <c r="K37" s="250"/>
      <c r="L37" s="250">
        <f t="shared" ref="L37:L45" si="2">SUM(E37:K37)</f>
        <v>0</v>
      </c>
      <c r="M37" s="131">
        <f t="shared" ref="M37:M45" si="3">D37+(SUM(E37:K37)*$D$8/86400)</f>
        <v>3.3333333333333335E-3</v>
      </c>
      <c r="N37" s="433" t="s">
        <v>35</v>
      </c>
      <c r="O37" s="255"/>
      <c r="S37" s="83"/>
    </row>
    <row r="38" spans="1:19" s="34" customFormat="1" ht="25.05" customHeight="1">
      <c r="A38" s="282">
        <v>2</v>
      </c>
      <c r="B38" s="283" t="s">
        <v>87</v>
      </c>
      <c r="C38" s="339" t="s">
        <v>75</v>
      </c>
      <c r="D38" s="132">
        <v>3.1018518518518522E-3</v>
      </c>
      <c r="E38" s="250"/>
      <c r="F38" s="250"/>
      <c r="G38" s="250"/>
      <c r="H38" s="250"/>
      <c r="I38" s="250"/>
      <c r="J38" s="250"/>
      <c r="K38" s="250"/>
      <c r="L38" s="250">
        <f t="shared" si="2"/>
        <v>0</v>
      </c>
      <c r="M38" s="131">
        <f t="shared" si="3"/>
        <v>3.1018518518518522E-3</v>
      </c>
      <c r="N38" s="432" t="s">
        <v>34</v>
      </c>
      <c r="O38" s="255"/>
      <c r="S38" s="52"/>
    </row>
    <row r="39" spans="1:19" s="34" customFormat="1" ht="25.05" customHeight="1">
      <c r="A39" s="282">
        <v>3</v>
      </c>
      <c r="B39" s="283" t="s">
        <v>162</v>
      </c>
      <c r="C39" s="339" t="s">
        <v>75</v>
      </c>
      <c r="D39" s="132">
        <v>4.1782407407407402E-3</v>
      </c>
      <c r="E39" s="250"/>
      <c r="F39" s="250"/>
      <c r="G39" s="250"/>
      <c r="H39" s="250"/>
      <c r="I39" s="250"/>
      <c r="J39" s="250"/>
      <c r="K39" s="250"/>
      <c r="L39" s="250">
        <f t="shared" si="2"/>
        <v>0</v>
      </c>
      <c r="M39" s="131">
        <f t="shared" si="3"/>
        <v>4.1782407407407402E-3</v>
      </c>
      <c r="N39" s="146">
        <v>5</v>
      </c>
      <c r="O39" s="255"/>
      <c r="S39" s="83"/>
    </row>
    <row r="40" spans="1:19" s="34" customFormat="1" ht="25.05" customHeight="1">
      <c r="A40" s="282">
        <v>4</v>
      </c>
      <c r="B40" s="348" t="s">
        <v>163</v>
      </c>
      <c r="C40" s="339" t="s">
        <v>156</v>
      </c>
      <c r="D40" s="132">
        <v>4.6643518518518518E-3</v>
      </c>
      <c r="E40" s="250"/>
      <c r="F40" s="250"/>
      <c r="G40" s="250"/>
      <c r="H40" s="250"/>
      <c r="I40" s="250"/>
      <c r="J40" s="250"/>
      <c r="K40" s="250"/>
      <c r="L40" s="250">
        <f t="shared" si="2"/>
        <v>0</v>
      </c>
      <c r="M40" s="131">
        <f t="shared" si="3"/>
        <v>4.6643518518518518E-3</v>
      </c>
      <c r="N40" s="146">
        <v>7</v>
      </c>
      <c r="O40" s="255"/>
      <c r="S40" s="83"/>
    </row>
    <row r="41" spans="1:19" s="34" customFormat="1" ht="25.05" customHeight="1">
      <c r="A41" s="282">
        <v>5</v>
      </c>
      <c r="B41" s="348" t="s">
        <v>164</v>
      </c>
      <c r="C41" s="339" t="s">
        <v>166</v>
      </c>
      <c r="D41" s="132">
        <v>5.4629629629629637E-3</v>
      </c>
      <c r="E41" s="250"/>
      <c r="F41" s="250"/>
      <c r="G41" s="250"/>
      <c r="H41" s="250"/>
      <c r="I41" s="250"/>
      <c r="J41" s="250"/>
      <c r="K41" s="250">
        <v>2</v>
      </c>
      <c r="L41" s="250">
        <f t="shared" si="2"/>
        <v>2</v>
      </c>
      <c r="M41" s="131">
        <f t="shared" si="3"/>
        <v>5.9259259259259265E-3</v>
      </c>
      <c r="N41" s="146">
        <v>9</v>
      </c>
      <c r="O41" s="255"/>
      <c r="S41" s="83"/>
    </row>
    <row r="42" spans="1:19" s="34" customFormat="1" ht="25.05" customHeight="1">
      <c r="A42" s="282">
        <v>6</v>
      </c>
      <c r="B42" s="348" t="s">
        <v>165</v>
      </c>
      <c r="C42" s="339" t="s">
        <v>167</v>
      </c>
      <c r="D42" s="132">
        <v>4.7453703703703703E-3</v>
      </c>
      <c r="E42" s="250"/>
      <c r="F42" s="250"/>
      <c r="G42" s="250"/>
      <c r="H42" s="250"/>
      <c r="I42" s="250"/>
      <c r="J42" s="250"/>
      <c r="K42" s="250">
        <v>2</v>
      </c>
      <c r="L42" s="250">
        <f t="shared" si="2"/>
        <v>2</v>
      </c>
      <c r="M42" s="131">
        <f t="shared" si="3"/>
        <v>5.208333333333333E-3</v>
      </c>
      <c r="N42" s="146">
        <v>8</v>
      </c>
      <c r="O42" s="255"/>
      <c r="S42" s="83"/>
    </row>
    <row r="43" spans="1:19" s="34" customFormat="1" ht="25.05" customHeight="1">
      <c r="A43" s="282">
        <v>7</v>
      </c>
      <c r="B43" s="283" t="s">
        <v>168</v>
      </c>
      <c r="C43" s="346" t="s">
        <v>74</v>
      </c>
      <c r="D43" s="132">
        <v>4.0856481481481481E-3</v>
      </c>
      <c r="E43" s="250"/>
      <c r="F43" s="250"/>
      <c r="G43" s="250"/>
      <c r="H43" s="250"/>
      <c r="I43" s="250"/>
      <c r="J43" s="250"/>
      <c r="K43" s="250">
        <v>1</v>
      </c>
      <c r="L43" s="250">
        <f t="shared" si="2"/>
        <v>1</v>
      </c>
      <c r="M43" s="131">
        <f t="shared" si="3"/>
        <v>4.31712962962963E-3</v>
      </c>
      <c r="N43" s="146">
        <v>6</v>
      </c>
      <c r="O43" s="255"/>
      <c r="S43" s="83"/>
    </row>
    <row r="44" spans="1:19" s="34" customFormat="1" ht="25.05" customHeight="1">
      <c r="A44" s="282">
        <v>8</v>
      </c>
      <c r="B44" s="283" t="s">
        <v>204</v>
      </c>
      <c r="C44" s="345" t="s">
        <v>53</v>
      </c>
      <c r="D44" s="132">
        <v>4.0162037037037033E-3</v>
      </c>
      <c r="E44" s="250"/>
      <c r="F44" s="250"/>
      <c r="G44" s="250"/>
      <c r="H44" s="250"/>
      <c r="I44" s="250"/>
      <c r="J44" s="250"/>
      <c r="K44" s="250"/>
      <c r="L44" s="250">
        <f t="shared" si="2"/>
        <v>0</v>
      </c>
      <c r="M44" s="131">
        <f t="shared" si="3"/>
        <v>4.0162037037037033E-3</v>
      </c>
      <c r="N44" s="146">
        <v>4</v>
      </c>
      <c r="O44" s="255"/>
      <c r="S44" s="83"/>
    </row>
    <row r="45" spans="1:19" s="34" customFormat="1" ht="30.6" customHeight="1">
      <c r="A45" s="248">
        <v>9</v>
      </c>
      <c r="B45" s="349" t="s">
        <v>213</v>
      </c>
      <c r="C45" s="49" t="s">
        <v>110</v>
      </c>
      <c r="D45" s="132">
        <v>3.3912037037037036E-3</v>
      </c>
      <c r="E45" s="250"/>
      <c r="F45" s="250"/>
      <c r="G45" s="250"/>
      <c r="H45" s="250"/>
      <c r="I45" s="250"/>
      <c r="J45" s="250"/>
      <c r="K45" s="250"/>
      <c r="L45" s="250">
        <f t="shared" si="2"/>
        <v>0</v>
      </c>
      <c r="M45" s="131">
        <f t="shared" si="3"/>
        <v>3.3912037037037036E-3</v>
      </c>
      <c r="N45" s="436" t="s">
        <v>36</v>
      </c>
      <c r="O45" s="255"/>
      <c r="S45" s="83"/>
    </row>
    <row r="46" spans="1:19" s="25" customFormat="1" ht="15.6">
      <c r="A46" s="11"/>
      <c r="B46" s="11"/>
      <c r="C46" s="31"/>
      <c r="D46" s="32"/>
      <c r="E46" s="33"/>
      <c r="F46" s="32"/>
      <c r="G46" s="33"/>
      <c r="H46" s="32"/>
      <c r="I46" s="33"/>
      <c r="J46" s="33"/>
      <c r="K46" s="32"/>
      <c r="L46" s="32"/>
      <c r="M46" s="32"/>
      <c r="N46" s="32"/>
      <c r="O46" s="32"/>
      <c r="P46" s="33"/>
      <c r="Q46" s="18"/>
    </row>
    <row r="47" spans="1:19" ht="18">
      <c r="C47" s="15" t="s">
        <v>18</v>
      </c>
      <c r="D47" s="12"/>
      <c r="F47" s="16" t="s">
        <v>19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4"/>
    </row>
    <row r="48" spans="1:19" s="25" customFormat="1" ht="15.6">
      <c r="A48" s="11"/>
      <c r="B48" s="11"/>
      <c r="C48" s="31"/>
      <c r="D48" s="32"/>
      <c r="E48" s="33"/>
      <c r="F48" s="32"/>
      <c r="G48" s="33"/>
      <c r="H48" s="32"/>
      <c r="I48" s="33"/>
      <c r="J48" s="33"/>
      <c r="K48" s="32"/>
      <c r="L48" s="32"/>
      <c r="M48" s="32"/>
      <c r="N48" s="32"/>
      <c r="O48" s="32"/>
      <c r="P48" s="33"/>
      <c r="Q48" s="18"/>
    </row>
    <row r="49" spans="1:19" s="25" customFormat="1" ht="58.8" customHeight="1">
      <c r="A49" s="11"/>
      <c r="B49" s="11"/>
      <c r="C49" s="31"/>
      <c r="D49" s="32"/>
      <c r="E49" s="33"/>
      <c r="F49" s="32"/>
      <c r="G49" s="33"/>
      <c r="H49" s="32"/>
      <c r="I49" s="33"/>
      <c r="J49" s="33"/>
      <c r="K49" s="32"/>
      <c r="L49" s="32"/>
      <c r="M49" s="32"/>
      <c r="N49" s="32"/>
      <c r="O49" s="32"/>
      <c r="P49" s="33"/>
      <c r="Q49" s="18"/>
    </row>
    <row r="50" spans="1:19" s="25" customFormat="1" ht="17.399999999999999" customHeight="1">
      <c r="A50" s="19"/>
      <c r="B50" s="19"/>
      <c r="C50" s="20"/>
      <c r="D50" s="21"/>
      <c r="E50" s="11"/>
      <c r="F50" s="11"/>
      <c r="G50" s="10"/>
      <c r="H50" s="10"/>
      <c r="I50" s="10"/>
      <c r="J50" s="10"/>
      <c r="K50" s="10"/>
      <c r="L50" s="10"/>
      <c r="M50" s="10"/>
      <c r="N50" s="10"/>
      <c r="O50" s="10"/>
      <c r="P50" s="21"/>
      <c r="Q50" s="22"/>
    </row>
    <row r="51" spans="1:19" ht="92.4" customHeight="1">
      <c r="A51" s="249"/>
      <c r="B51" s="446" t="s">
        <v>115</v>
      </c>
      <c r="C51" s="447"/>
      <c r="D51" s="447"/>
      <c r="E51" s="447"/>
      <c r="F51" s="447"/>
      <c r="G51" s="447"/>
      <c r="H51" s="447"/>
      <c r="I51" s="249"/>
      <c r="J51" s="249"/>
      <c r="K51" s="249"/>
      <c r="L51" s="50"/>
      <c r="M51" s="50"/>
      <c r="N51" s="50"/>
      <c r="O51" s="50"/>
    </row>
    <row r="52" spans="1:19" ht="17.399999999999999">
      <c r="A52" s="215"/>
      <c r="B52" s="215"/>
      <c r="C52" s="215"/>
      <c r="D52" s="215"/>
      <c r="E52" s="215"/>
      <c r="F52" s="215"/>
      <c r="G52" s="215"/>
    </row>
    <row r="53" spans="1:19" ht="18">
      <c r="A53" s="215"/>
      <c r="K53" s="8"/>
    </row>
    <row r="54" spans="1:19" ht="18">
      <c r="A54" s="128"/>
      <c r="B54" s="128"/>
      <c r="C54" s="128"/>
      <c r="D54" s="128"/>
      <c r="E54" s="25" t="s">
        <v>116</v>
      </c>
      <c r="F54" s="128"/>
      <c r="G54" s="128"/>
      <c r="K54" s="8"/>
    </row>
    <row r="55" spans="1:19" ht="18">
      <c r="A55" s="128"/>
      <c r="B55" s="128"/>
      <c r="C55" s="128"/>
      <c r="D55" s="128"/>
      <c r="E55" s="128"/>
      <c r="F55" s="128"/>
      <c r="G55" s="128"/>
      <c r="K55" s="8"/>
    </row>
    <row r="56" spans="1:19" ht="18">
      <c r="Q56" s="9"/>
    </row>
    <row r="57" spans="1:19" s="25" customFormat="1" ht="6" customHeight="1">
      <c r="A57" s="19"/>
      <c r="B57" s="19"/>
      <c r="C57" s="20"/>
      <c r="D57" s="21"/>
      <c r="E57" s="11"/>
      <c r="F57" s="11"/>
      <c r="G57" s="10"/>
      <c r="H57" s="10"/>
      <c r="I57" s="10"/>
      <c r="J57" s="10"/>
      <c r="K57" s="10"/>
      <c r="L57" s="10"/>
      <c r="M57" s="10"/>
      <c r="N57" s="10"/>
      <c r="O57" s="10"/>
      <c r="P57" s="21"/>
      <c r="Q57" s="22"/>
    </row>
    <row r="58" spans="1:19" ht="20.399999999999999">
      <c r="A58" s="540" t="s">
        <v>55</v>
      </c>
      <c r="B58" s="540"/>
      <c r="C58" s="540"/>
      <c r="D58" s="540"/>
      <c r="E58" s="540"/>
      <c r="F58" s="540"/>
      <c r="G58" s="540"/>
      <c r="H58" s="540"/>
      <c r="I58" s="540"/>
      <c r="J58" s="540"/>
      <c r="K58" s="540"/>
      <c r="L58" s="540"/>
      <c r="M58" s="540"/>
      <c r="N58" s="540"/>
      <c r="O58" s="256"/>
      <c r="P58" s="256"/>
      <c r="Q58" s="9"/>
    </row>
    <row r="59" spans="1:19" s="25" customFormat="1" ht="15.6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4"/>
      <c r="Q59" s="24"/>
    </row>
    <row r="60" spans="1:19" s="25" customFormat="1" ht="15.75" customHeight="1">
      <c r="A60" s="569" t="s">
        <v>1</v>
      </c>
      <c r="B60" s="575" t="s">
        <v>22</v>
      </c>
      <c r="C60" s="569" t="s">
        <v>2</v>
      </c>
      <c r="D60" s="570" t="s">
        <v>23</v>
      </c>
      <c r="E60" s="572" t="s">
        <v>24</v>
      </c>
      <c r="F60" s="573"/>
      <c r="G60" s="573"/>
      <c r="H60" s="573"/>
      <c r="I60" s="573"/>
      <c r="J60" s="573"/>
      <c r="K60" s="574"/>
      <c r="L60" s="571" t="s">
        <v>25</v>
      </c>
      <c r="M60" s="571" t="s">
        <v>52</v>
      </c>
      <c r="N60" s="568" t="s">
        <v>12</v>
      </c>
      <c r="O60" s="253"/>
      <c r="S60" s="539"/>
    </row>
    <row r="61" spans="1:19" s="25" customFormat="1" ht="31.2">
      <c r="A61" s="569"/>
      <c r="B61" s="576"/>
      <c r="C61" s="569"/>
      <c r="D61" s="570"/>
      <c r="E61" s="129" t="s">
        <v>28</v>
      </c>
      <c r="F61" s="129" t="s">
        <v>70</v>
      </c>
      <c r="G61" s="129" t="s">
        <v>108</v>
      </c>
      <c r="H61" s="129" t="s">
        <v>29</v>
      </c>
      <c r="I61" s="129" t="s">
        <v>28</v>
      </c>
      <c r="J61" s="129" t="s">
        <v>26</v>
      </c>
      <c r="K61" s="129" t="s">
        <v>21</v>
      </c>
      <c r="L61" s="571"/>
      <c r="M61" s="571"/>
      <c r="N61" s="568"/>
      <c r="O61" s="254"/>
      <c r="S61" s="539"/>
    </row>
    <row r="62" spans="1:19" s="34" customFormat="1" ht="22.05" customHeight="1">
      <c r="A62" s="248">
        <v>1</v>
      </c>
      <c r="B62" s="267" t="s">
        <v>174</v>
      </c>
      <c r="C62" s="265" t="s">
        <v>74</v>
      </c>
      <c r="D62" s="132">
        <v>3.1944444444444442E-3</v>
      </c>
      <c r="E62" s="250"/>
      <c r="F62" s="250"/>
      <c r="G62" s="250"/>
      <c r="H62" s="250"/>
      <c r="I62" s="250"/>
      <c r="J62" s="250"/>
      <c r="K62" s="250"/>
      <c r="L62" s="250">
        <f>SUM(E62:K62)</f>
        <v>0</v>
      </c>
      <c r="M62" s="131">
        <f>D62+(SUM(E62:K62)*$D$8/86400)</f>
        <v>3.1944444444444442E-3</v>
      </c>
      <c r="N62" s="432" t="s">
        <v>34</v>
      </c>
      <c r="O62" s="255"/>
      <c r="S62" s="83"/>
    </row>
    <row r="63" spans="1:19" s="34" customFormat="1" ht="22.05" customHeight="1">
      <c r="A63" s="248">
        <v>2</v>
      </c>
      <c r="B63" s="268" t="s">
        <v>191</v>
      </c>
      <c r="C63" s="265" t="s">
        <v>74</v>
      </c>
      <c r="D63" s="132">
        <v>3.37962962962963E-3</v>
      </c>
      <c r="E63" s="250"/>
      <c r="F63" s="250"/>
      <c r="G63" s="250"/>
      <c r="H63" s="250"/>
      <c r="I63" s="250"/>
      <c r="J63" s="250"/>
      <c r="K63" s="250"/>
      <c r="L63" s="250">
        <f t="shared" ref="L63:L74" si="4">SUM(E63:K63)</f>
        <v>0</v>
      </c>
      <c r="M63" s="131">
        <f t="shared" ref="M63:M74" si="5">D63+(SUM(E63:K63)*$D$8/86400)</f>
        <v>3.37962962962963E-3</v>
      </c>
      <c r="N63" s="433" t="s">
        <v>35</v>
      </c>
      <c r="O63" s="255"/>
      <c r="S63" s="83"/>
    </row>
    <row r="64" spans="1:19" s="34" customFormat="1" ht="22.05" customHeight="1">
      <c r="A64" s="248">
        <v>3</v>
      </c>
      <c r="B64" s="130" t="s">
        <v>192</v>
      </c>
      <c r="C64" s="49" t="s">
        <v>132</v>
      </c>
      <c r="D64" s="132">
        <v>4.6759259259259263E-3</v>
      </c>
      <c r="E64" s="250"/>
      <c r="F64" s="250"/>
      <c r="G64" s="250"/>
      <c r="H64" s="250"/>
      <c r="I64" s="250">
        <v>1</v>
      </c>
      <c r="J64" s="250">
        <v>1</v>
      </c>
      <c r="K64" s="250">
        <v>1</v>
      </c>
      <c r="L64" s="250">
        <f t="shared" si="4"/>
        <v>3</v>
      </c>
      <c r="M64" s="131">
        <f t="shared" si="5"/>
        <v>5.3703703703703708E-3</v>
      </c>
      <c r="N64" s="123" t="s">
        <v>239</v>
      </c>
      <c r="O64" s="255"/>
      <c r="S64" s="83"/>
    </row>
    <row r="65" spans="1:19" s="34" customFormat="1" ht="22.05" customHeight="1">
      <c r="A65" s="248">
        <v>4</v>
      </c>
      <c r="B65" s="130" t="s">
        <v>193</v>
      </c>
      <c r="C65" s="49" t="s">
        <v>132</v>
      </c>
      <c r="D65" s="132">
        <v>4.6412037037037038E-3</v>
      </c>
      <c r="E65" s="250">
        <v>1</v>
      </c>
      <c r="F65" s="250"/>
      <c r="G65" s="250"/>
      <c r="H65" s="250"/>
      <c r="I65" s="250"/>
      <c r="J65" s="250"/>
      <c r="K65" s="250"/>
      <c r="L65" s="250">
        <f t="shared" si="4"/>
        <v>1</v>
      </c>
      <c r="M65" s="131">
        <f t="shared" si="5"/>
        <v>4.8726851851851856E-3</v>
      </c>
      <c r="N65" s="123" t="s">
        <v>237</v>
      </c>
      <c r="O65" s="255"/>
      <c r="S65" s="83"/>
    </row>
    <row r="66" spans="1:19" s="34" customFormat="1" ht="22.05" customHeight="1">
      <c r="A66" s="248">
        <v>5</v>
      </c>
      <c r="B66" s="130" t="s">
        <v>194</v>
      </c>
      <c r="C66" s="49" t="s">
        <v>132</v>
      </c>
      <c r="D66" s="132">
        <v>7.3958333333333341E-3</v>
      </c>
      <c r="E66" s="250">
        <v>1</v>
      </c>
      <c r="F66" s="250">
        <v>1</v>
      </c>
      <c r="G66" s="250"/>
      <c r="H66" s="250">
        <v>2</v>
      </c>
      <c r="I66" s="250">
        <v>1</v>
      </c>
      <c r="J66" s="250"/>
      <c r="K66" s="250">
        <v>2</v>
      </c>
      <c r="L66" s="250">
        <f t="shared" si="4"/>
        <v>7</v>
      </c>
      <c r="M66" s="131">
        <f t="shared" si="5"/>
        <v>9.0162037037037051E-3</v>
      </c>
      <c r="N66" s="123" t="s">
        <v>244</v>
      </c>
      <c r="O66" s="255"/>
      <c r="S66" s="83"/>
    </row>
    <row r="67" spans="1:19" s="34" customFormat="1" ht="31.2">
      <c r="A67" s="248">
        <v>6</v>
      </c>
      <c r="B67" s="130" t="s">
        <v>195</v>
      </c>
      <c r="C67" s="49" t="s">
        <v>180</v>
      </c>
      <c r="D67" s="132">
        <v>5.4398148148148149E-3</v>
      </c>
      <c r="E67" s="250"/>
      <c r="F67" s="250"/>
      <c r="G67" s="250"/>
      <c r="H67" s="250"/>
      <c r="I67" s="250"/>
      <c r="J67" s="250"/>
      <c r="K67" s="250"/>
      <c r="L67" s="250">
        <f t="shared" si="4"/>
        <v>0</v>
      </c>
      <c r="M67" s="131">
        <f t="shared" si="5"/>
        <v>5.4398148148148149E-3</v>
      </c>
      <c r="N67" s="123" t="s">
        <v>240</v>
      </c>
      <c r="O67" s="255"/>
      <c r="S67" s="83"/>
    </row>
    <row r="68" spans="1:19" s="34" customFormat="1" ht="31.2">
      <c r="A68" s="248">
        <v>7</v>
      </c>
      <c r="B68" s="130" t="s">
        <v>196</v>
      </c>
      <c r="C68" s="49" t="s">
        <v>180</v>
      </c>
      <c r="D68" s="132">
        <v>5.185185185185185E-3</v>
      </c>
      <c r="E68" s="250"/>
      <c r="F68" s="250"/>
      <c r="G68" s="250">
        <v>2</v>
      </c>
      <c r="H68" s="250"/>
      <c r="I68" s="250"/>
      <c r="J68" s="250"/>
      <c r="K68" s="250">
        <v>2</v>
      </c>
      <c r="L68" s="250">
        <f t="shared" si="4"/>
        <v>4</v>
      </c>
      <c r="M68" s="131">
        <f t="shared" si="5"/>
        <v>6.1111111111111106E-3</v>
      </c>
      <c r="N68" s="123" t="s">
        <v>242</v>
      </c>
      <c r="O68" s="255"/>
      <c r="S68" s="83"/>
    </row>
    <row r="69" spans="1:19" s="34" customFormat="1" ht="31.2">
      <c r="A69" s="248">
        <v>8</v>
      </c>
      <c r="B69" s="130" t="s">
        <v>197</v>
      </c>
      <c r="C69" s="49" t="s">
        <v>180</v>
      </c>
      <c r="D69" s="132">
        <v>7.2800925925925915E-3</v>
      </c>
      <c r="E69" s="250"/>
      <c r="F69" s="250"/>
      <c r="G69" s="250">
        <v>1</v>
      </c>
      <c r="H69" s="250"/>
      <c r="I69" s="250"/>
      <c r="J69" s="250"/>
      <c r="K69" s="250">
        <v>2</v>
      </c>
      <c r="L69" s="250">
        <f t="shared" si="4"/>
        <v>3</v>
      </c>
      <c r="M69" s="131">
        <f t="shared" si="5"/>
        <v>7.9745370370370352E-3</v>
      </c>
      <c r="N69" s="123" t="s">
        <v>245</v>
      </c>
      <c r="O69" s="255"/>
      <c r="S69" s="83"/>
    </row>
    <row r="70" spans="1:19" s="34" customFormat="1" ht="22.05" customHeight="1">
      <c r="A70" s="248">
        <v>9</v>
      </c>
      <c r="B70" s="130" t="s">
        <v>198</v>
      </c>
      <c r="C70" s="49" t="s">
        <v>53</v>
      </c>
      <c r="D70" s="132">
        <v>6.2615740740740748E-3</v>
      </c>
      <c r="E70" s="250"/>
      <c r="F70" s="250">
        <v>2</v>
      </c>
      <c r="G70" s="250"/>
      <c r="H70" s="250">
        <v>3</v>
      </c>
      <c r="I70" s="250"/>
      <c r="J70" s="250"/>
      <c r="K70" s="250"/>
      <c r="L70" s="250">
        <f t="shared" si="4"/>
        <v>5</v>
      </c>
      <c r="M70" s="131">
        <f t="shared" si="5"/>
        <v>7.4189814814814821E-3</v>
      </c>
      <c r="N70" s="123" t="s">
        <v>243</v>
      </c>
      <c r="O70" s="255"/>
      <c r="S70" s="83"/>
    </row>
    <row r="71" spans="1:19" s="34" customFormat="1" ht="22.05" customHeight="1">
      <c r="A71" s="248">
        <v>10</v>
      </c>
      <c r="B71" s="130" t="s">
        <v>199</v>
      </c>
      <c r="C71" s="49" t="s">
        <v>53</v>
      </c>
      <c r="D71" s="132">
        <v>4.3287037037037035E-3</v>
      </c>
      <c r="E71" s="250"/>
      <c r="F71" s="250"/>
      <c r="G71" s="250"/>
      <c r="H71" s="250"/>
      <c r="I71" s="250"/>
      <c r="J71" s="250">
        <v>3</v>
      </c>
      <c r="K71" s="250"/>
      <c r="L71" s="250">
        <f t="shared" si="4"/>
        <v>3</v>
      </c>
      <c r="M71" s="131">
        <f t="shared" si="5"/>
        <v>5.0231481481481481E-3</v>
      </c>
      <c r="N71" s="123" t="s">
        <v>238</v>
      </c>
      <c r="O71" s="255"/>
      <c r="S71" s="83"/>
    </row>
    <row r="72" spans="1:19" s="34" customFormat="1" ht="22.05" customHeight="1">
      <c r="A72" s="248">
        <v>11</v>
      </c>
      <c r="B72" s="130" t="s">
        <v>200</v>
      </c>
      <c r="C72" s="119" t="s">
        <v>184</v>
      </c>
      <c r="D72" s="132">
        <v>3.7731481481481483E-3</v>
      </c>
      <c r="E72" s="250"/>
      <c r="F72" s="250"/>
      <c r="G72" s="250"/>
      <c r="H72" s="250"/>
      <c r="I72" s="250"/>
      <c r="J72" s="250"/>
      <c r="K72" s="250"/>
      <c r="L72" s="250">
        <f t="shared" si="4"/>
        <v>0</v>
      </c>
      <c r="M72" s="131">
        <f t="shared" si="5"/>
        <v>3.7731481481481483E-3</v>
      </c>
      <c r="N72" s="123" t="s">
        <v>236</v>
      </c>
      <c r="O72" s="255"/>
      <c r="S72" s="52"/>
    </row>
    <row r="73" spans="1:19" s="34" customFormat="1" ht="22.05" customHeight="1">
      <c r="A73" s="248">
        <v>12</v>
      </c>
      <c r="B73" s="130" t="s">
        <v>201</v>
      </c>
      <c r="C73" s="119" t="s">
        <v>184</v>
      </c>
      <c r="D73" s="132">
        <v>4.9421296296296288E-3</v>
      </c>
      <c r="E73" s="250"/>
      <c r="F73" s="250"/>
      <c r="G73" s="250"/>
      <c r="H73" s="250">
        <v>3</v>
      </c>
      <c r="I73" s="250"/>
      <c r="J73" s="250"/>
      <c r="K73" s="250"/>
      <c r="L73" s="250">
        <f t="shared" si="4"/>
        <v>3</v>
      </c>
      <c r="M73" s="131">
        <f t="shared" si="5"/>
        <v>5.6365740740740734E-3</v>
      </c>
      <c r="N73" s="123" t="s">
        <v>241</v>
      </c>
      <c r="O73" s="255"/>
      <c r="S73" s="83"/>
    </row>
    <row r="74" spans="1:19" s="34" customFormat="1" ht="22.05" customHeight="1">
      <c r="A74" s="248">
        <v>13</v>
      </c>
      <c r="B74" s="130" t="s">
        <v>202</v>
      </c>
      <c r="C74" s="49" t="s">
        <v>155</v>
      </c>
      <c r="D74" s="132">
        <v>3.1944444444444442E-3</v>
      </c>
      <c r="E74" s="250"/>
      <c r="F74" s="250"/>
      <c r="G74" s="250"/>
      <c r="H74" s="250"/>
      <c r="I74" s="250"/>
      <c r="J74" s="250"/>
      <c r="K74" s="250">
        <v>1</v>
      </c>
      <c r="L74" s="250">
        <f t="shared" si="4"/>
        <v>1</v>
      </c>
      <c r="M74" s="131">
        <f t="shared" si="5"/>
        <v>3.4259259259259256E-3</v>
      </c>
      <c r="N74" s="434" t="s">
        <v>36</v>
      </c>
      <c r="O74" s="255"/>
      <c r="S74" s="83"/>
    </row>
    <row r="75" spans="1:19" ht="10.199999999999999" customHeight="1">
      <c r="A75" s="249"/>
      <c r="B75" s="249"/>
      <c r="C75" s="249"/>
      <c r="D75" s="249"/>
      <c r="E75" s="249"/>
      <c r="F75" s="249"/>
      <c r="G75" s="249"/>
      <c r="H75" s="249"/>
      <c r="I75" s="249"/>
      <c r="J75" s="249"/>
      <c r="K75" s="249"/>
      <c r="L75" s="50"/>
      <c r="M75" s="50"/>
      <c r="N75" s="50"/>
      <c r="O75" s="50"/>
    </row>
    <row r="76" spans="1:19" ht="18">
      <c r="C76" s="15" t="s">
        <v>18</v>
      </c>
      <c r="D76" s="12"/>
      <c r="F76" s="16" t="s">
        <v>19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4"/>
    </row>
    <row r="77" spans="1:19" s="25" customFormat="1" ht="15.6">
      <c r="A77" s="52"/>
      <c r="C77" s="133"/>
      <c r="D77" s="134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134"/>
      <c r="Q77" s="48"/>
      <c r="R77" s="48"/>
    </row>
    <row r="78" spans="1:19" ht="15.6" customHeight="1">
      <c r="C78" s="15"/>
      <c r="D78" s="12"/>
      <c r="F78" s="16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4"/>
    </row>
    <row r="79" spans="1:19" s="25" customFormat="1" ht="17.399999999999999" customHeight="1">
      <c r="A79" s="19"/>
      <c r="B79" s="19"/>
      <c r="C79" s="20"/>
      <c r="D79" s="21"/>
      <c r="E79" s="11"/>
      <c r="F79" s="11"/>
      <c r="G79" s="10"/>
      <c r="H79" s="10"/>
      <c r="I79" s="10"/>
      <c r="J79" s="10"/>
      <c r="K79" s="10"/>
      <c r="L79" s="10"/>
      <c r="M79" s="10"/>
      <c r="N79" s="10"/>
      <c r="O79" s="10"/>
      <c r="P79" s="21"/>
      <c r="Q79" s="22"/>
    </row>
    <row r="80" spans="1:19" ht="92.4" customHeight="1">
      <c r="A80" s="249"/>
      <c r="B80" s="446" t="s">
        <v>115</v>
      </c>
      <c r="C80" s="447"/>
      <c r="D80" s="447"/>
      <c r="E80" s="447"/>
      <c r="F80" s="447"/>
      <c r="G80" s="447"/>
      <c r="H80" s="447"/>
      <c r="I80" s="249"/>
      <c r="J80" s="249"/>
      <c r="K80" s="249"/>
      <c r="L80" s="50"/>
      <c r="M80" s="50"/>
      <c r="N80" s="50"/>
      <c r="O80" s="50"/>
    </row>
    <row r="81" spans="1:20" ht="17.399999999999999">
      <c r="A81" s="215"/>
      <c r="B81" s="215"/>
      <c r="C81" s="215"/>
      <c r="D81" s="215"/>
      <c r="E81" s="215"/>
      <c r="F81" s="215"/>
      <c r="G81" s="215"/>
    </row>
    <row r="82" spans="1:20" ht="18">
      <c r="A82" s="215"/>
      <c r="K82" s="8"/>
    </row>
    <row r="83" spans="1:20" ht="18">
      <c r="A83" s="128"/>
      <c r="B83" s="128"/>
      <c r="C83" s="128"/>
      <c r="D83" s="128"/>
      <c r="E83" s="25" t="s">
        <v>116</v>
      </c>
      <c r="F83" s="128"/>
      <c r="G83" s="128"/>
      <c r="K83" s="8"/>
    </row>
    <row r="84" spans="1:20" ht="18">
      <c r="A84" s="128"/>
      <c r="B84" s="128"/>
      <c r="C84" s="128"/>
      <c r="D84" s="128"/>
      <c r="E84" s="128"/>
      <c r="F84" s="128"/>
      <c r="G84" s="128"/>
      <c r="K84" s="8"/>
    </row>
    <row r="85" spans="1:20" ht="18">
      <c r="Q85" s="9"/>
    </row>
    <row r="86" spans="1:20" s="25" customFormat="1" ht="21" customHeight="1">
      <c r="A86" s="19"/>
      <c r="B86" s="19"/>
      <c r="C86" s="20"/>
      <c r="D86" s="21"/>
      <c r="E86" s="11"/>
      <c r="F86" s="11"/>
      <c r="G86" s="10"/>
      <c r="H86" s="10"/>
      <c r="I86" s="10"/>
      <c r="J86" s="10"/>
      <c r="K86" s="10"/>
      <c r="L86" s="10"/>
      <c r="M86" s="10"/>
      <c r="N86" s="10"/>
      <c r="O86" s="10"/>
      <c r="P86" s="21"/>
      <c r="Q86" s="22"/>
    </row>
    <row r="87" spans="1:20" ht="21" thickBot="1">
      <c r="A87" s="540" t="s">
        <v>103</v>
      </c>
      <c r="B87" s="540"/>
      <c r="C87" s="540"/>
      <c r="D87" s="540"/>
      <c r="E87" s="540"/>
      <c r="F87" s="540"/>
      <c r="G87" s="540"/>
      <c r="H87" s="540"/>
      <c r="I87" s="540"/>
      <c r="J87" s="540"/>
      <c r="K87" s="540"/>
      <c r="L87" s="540"/>
      <c r="M87" s="540"/>
      <c r="N87" s="540"/>
      <c r="O87" s="540"/>
      <c r="P87" s="540"/>
      <c r="Q87" s="9"/>
    </row>
    <row r="88" spans="1:20" s="25" customFormat="1" ht="19.8" customHeight="1" thickBot="1">
      <c r="A88" s="26"/>
      <c r="B88" s="480" t="s">
        <v>131</v>
      </c>
      <c r="C88" s="481"/>
      <c r="D88" s="214">
        <v>20</v>
      </c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4"/>
    </row>
    <row r="89" spans="1:20" s="25" customFormat="1" ht="15.75" customHeight="1">
      <c r="A89" s="569" t="s">
        <v>1</v>
      </c>
      <c r="B89" s="575" t="s">
        <v>22</v>
      </c>
      <c r="C89" s="569" t="s">
        <v>2</v>
      </c>
      <c r="D89" s="570" t="s">
        <v>23</v>
      </c>
      <c r="E89" s="572" t="s">
        <v>24</v>
      </c>
      <c r="F89" s="573"/>
      <c r="G89" s="573"/>
      <c r="H89" s="573"/>
      <c r="I89" s="573"/>
      <c r="J89" s="573"/>
      <c r="K89" s="573"/>
      <c r="L89" s="573"/>
      <c r="M89" s="573"/>
      <c r="N89" s="573"/>
      <c r="O89" s="577" t="s">
        <v>25</v>
      </c>
      <c r="P89" s="577" t="s">
        <v>52</v>
      </c>
      <c r="Q89" s="568" t="s">
        <v>12</v>
      </c>
      <c r="T89" s="252"/>
    </row>
    <row r="90" spans="1:20" s="25" customFormat="1" ht="36.6" customHeight="1">
      <c r="A90" s="569"/>
      <c r="B90" s="576"/>
      <c r="C90" s="569"/>
      <c r="D90" s="570"/>
      <c r="E90" s="129" t="s">
        <v>29</v>
      </c>
      <c r="F90" s="129" t="s">
        <v>70</v>
      </c>
      <c r="G90" s="129" t="s">
        <v>144</v>
      </c>
      <c r="H90" s="129" t="s">
        <v>76</v>
      </c>
      <c r="I90" s="129" t="s">
        <v>21</v>
      </c>
      <c r="J90" s="129" t="s">
        <v>26</v>
      </c>
      <c r="K90" s="129" t="s">
        <v>70</v>
      </c>
      <c r="L90" s="129" t="s">
        <v>29</v>
      </c>
      <c r="M90" s="129" t="s">
        <v>28</v>
      </c>
      <c r="N90" s="129" t="s">
        <v>30</v>
      </c>
      <c r="O90" s="578"/>
      <c r="P90" s="578"/>
      <c r="Q90" s="568"/>
    </row>
    <row r="91" spans="1:20" s="34" customFormat="1" ht="17.399999999999999">
      <c r="A91" s="282">
        <v>1</v>
      </c>
      <c r="B91" s="283" t="s">
        <v>48</v>
      </c>
      <c r="C91" s="284" t="s">
        <v>74</v>
      </c>
      <c r="D91" s="131">
        <v>2.838194444444444E-3</v>
      </c>
      <c r="E91" s="216"/>
      <c r="F91" s="250"/>
      <c r="G91" s="250"/>
      <c r="H91" s="250"/>
      <c r="I91" s="269"/>
      <c r="J91" s="251"/>
      <c r="K91" s="250"/>
      <c r="L91" s="250"/>
      <c r="M91" s="216"/>
      <c r="N91" s="250"/>
      <c r="O91" s="250">
        <f>SUM(E91:N91)</f>
        <v>0</v>
      </c>
      <c r="P91" s="131">
        <f>D91+(SUM(E91:N91)*$D$8/86400)</f>
        <v>2.838194444444444E-3</v>
      </c>
      <c r="Q91" s="433" t="s">
        <v>35</v>
      </c>
      <c r="T91" s="51"/>
    </row>
    <row r="92" spans="1:20" s="34" customFormat="1" ht="39" customHeight="1">
      <c r="A92" s="282">
        <v>2</v>
      </c>
      <c r="B92" s="283" t="s">
        <v>218</v>
      </c>
      <c r="C92" s="285" t="s">
        <v>110</v>
      </c>
      <c r="D92" s="131">
        <v>3.2461805555555555E-3</v>
      </c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>
        <f t="shared" ref="O92:O98" si="6">SUM(E92:N92)</f>
        <v>0</v>
      </c>
      <c r="P92" s="131">
        <f t="shared" ref="P92:P98" si="7">D92+(SUM(E92:N92)*$D$8/86400)</f>
        <v>3.2461805555555555E-3</v>
      </c>
      <c r="Q92" s="434" t="s">
        <v>36</v>
      </c>
      <c r="T92" s="51"/>
    </row>
    <row r="93" spans="1:20" s="34" customFormat="1" ht="33.6">
      <c r="A93" s="282">
        <v>3</v>
      </c>
      <c r="B93" s="283" t="s">
        <v>219</v>
      </c>
      <c r="C93" s="284" t="s">
        <v>114</v>
      </c>
      <c r="D93" s="131">
        <v>3.5586805555555558E-3</v>
      </c>
      <c r="E93" s="250"/>
      <c r="F93" s="250"/>
      <c r="G93" s="250"/>
      <c r="H93" s="250"/>
      <c r="I93" s="269">
        <v>1</v>
      </c>
      <c r="J93" s="250"/>
      <c r="K93" s="250"/>
      <c r="L93" s="250"/>
      <c r="M93" s="250"/>
      <c r="N93" s="250"/>
      <c r="O93" s="250">
        <f t="shared" si="6"/>
        <v>1</v>
      </c>
      <c r="P93" s="131">
        <f t="shared" si="7"/>
        <v>3.7901620370370372E-3</v>
      </c>
      <c r="Q93" s="146">
        <v>6</v>
      </c>
      <c r="T93" s="51"/>
    </row>
    <row r="94" spans="1:20" s="34" customFormat="1" ht="33.6">
      <c r="A94" s="282">
        <v>4</v>
      </c>
      <c r="B94" s="283" t="s">
        <v>220</v>
      </c>
      <c r="C94" s="284" t="s">
        <v>114</v>
      </c>
      <c r="D94" s="131">
        <v>3.6780092592592593E-3</v>
      </c>
      <c r="E94" s="250"/>
      <c r="F94" s="250"/>
      <c r="G94" s="250"/>
      <c r="H94" s="250"/>
      <c r="I94" s="250">
        <v>1</v>
      </c>
      <c r="J94" s="250"/>
      <c r="K94" s="250"/>
      <c r="L94" s="250"/>
      <c r="M94" s="250"/>
      <c r="N94" s="250"/>
      <c r="O94" s="250">
        <f t="shared" si="6"/>
        <v>1</v>
      </c>
      <c r="P94" s="131">
        <f t="shared" si="7"/>
        <v>3.9094907407407412E-3</v>
      </c>
      <c r="Q94" s="146">
        <v>7</v>
      </c>
      <c r="T94" s="51"/>
    </row>
    <row r="95" spans="1:20" s="34" customFormat="1" ht="18">
      <c r="A95" s="282">
        <v>5</v>
      </c>
      <c r="B95" s="287" t="s">
        <v>45</v>
      </c>
      <c r="C95" s="286" t="s">
        <v>155</v>
      </c>
      <c r="D95" s="131">
        <v>2.992939814814815E-3</v>
      </c>
      <c r="E95" s="250"/>
      <c r="F95" s="250"/>
      <c r="G95" s="250"/>
      <c r="H95" s="250"/>
      <c r="I95" s="250">
        <v>2</v>
      </c>
      <c r="J95" s="250"/>
      <c r="K95" s="250"/>
      <c r="L95" s="250"/>
      <c r="M95" s="250"/>
      <c r="N95" s="250"/>
      <c r="O95" s="250">
        <f t="shared" si="6"/>
        <v>2</v>
      </c>
      <c r="P95" s="131">
        <f t="shared" si="7"/>
        <v>3.4559027777777782E-3</v>
      </c>
      <c r="Q95" s="146">
        <v>4</v>
      </c>
      <c r="T95" s="52"/>
    </row>
    <row r="96" spans="1:20" s="34" customFormat="1" ht="36">
      <c r="A96" s="282">
        <v>6</v>
      </c>
      <c r="B96" s="283" t="s">
        <v>224</v>
      </c>
      <c r="C96" s="289" t="s">
        <v>223</v>
      </c>
      <c r="D96" s="131">
        <v>2.7231481481481482E-3</v>
      </c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>
        <f t="shared" si="6"/>
        <v>0</v>
      </c>
      <c r="P96" s="131">
        <f t="shared" si="7"/>
        <v>2.7231481481481482E-3</v>
      </c>
      <c r="Q96" s="432" t="s">
        <v>34</v>
      </c>
      <c r="T96" s="52"/>
    </row>
    <row r="97" spans="1:20" s="34" customFormat="1" ht="36">
      <c r="A97" s="282">
        <v>7</v>
      </c>
      <c r="B97" s="283" t="s">
        <v>225</v>
      </c>
      <c r="C97" s="289" t="s">
        <v>223</v>
      </c>
      <c r="D97" s="131">
        <v>3.3001157407407406E-3</v>
      </c>
      <c r="E97" s="250"/>
      <c r="F97" s="250"/>
      <c r="G97" s="250"/>
      <c r="H97" s="250"/>
      <c r="I97" s="250"/>
      <c r="J97" s="250"/>
      <c r="K97" s="250"/>
      <c r="L97" s="250"/>
      <c r="M97" s="250">
        <v>1</v>
      </c>
      <c r="N97" s="250"/>
      <c r="O97" s="250">
        <f t="shared" si="6"/>
        <v>1</v>
      </c>
      <c r="P97" s="131">
        <f t="shared" si="7"/>
        <v>3.531597222222222E-3</v>
      </c>
      <c r="Q97" s="146">
        <v>5</v>
      </c>
      <c r="T97" s="52"/>
    </row>
    <row r="98" spans="1:20" s="34" customFormat="1" ht="18">
      <c r="A98" s="282">
        <v>8</v>
      </c>
      <c r="B98" s="283" t="s">
        <v>100</v>
      </c>
      <c r="C98" s="286" t="s">
        <v>75</v>
      </c>
      <c r="D98" s="131">
        <v>3.7807870370370374E-3</v>
      </c>
      <c r="E98" s="250"/>
      <c r="F98" s="250"/>
      <c r="G98" s="250"/>
      <c r="H98" s="250"/>
      <c r="I98" s="250">
        <v>2</v>
      </c>
      <c r="J98" s="250"/>
      <c r="K98" s="250"/>
      <c r="L98" s="250"/>
      <c r="M98" s="250"/>
      <c r="N98" s="250"/>
      <c r="O98" s="250">
        <f t="shared" si="6"/>
        <v>2</v>
      </c>
      <c r="P98" s="131">
        <f t="shared" si="7"/>
        <v>4.2437500000000001E-3</v>
      </c>
      <c r="Q98" s="146">
        <v>8</v>
      </c>
      <c r="T98" s="52"/>
    </row>
    <row r="99" spans="1:20" s="25" customFormat="1" ht="15.6">
      <c r="A99" s="19"/>
      <c r="B99" s="19"/>
      <c r="C99" s="20"/>
      <c r="D99" s="21"/>
      <c r="E99" s="11"/>
      <c r="F99" s="11"/>
      <c r="G99" s="10"/>
      <c r="H99" s="10"/>
      <c r="I99" s="10"/>
      <c r="J99" s="10"/>
      <c r="K99" s="10"/>
      <c r="L99" s="10"/>
      <c r="M99" s="10"/>
      <c r="N99" s="10"/>
      <c r="O99" s="10"/>
      <c r="P99" s="21"/>
      <c r="Q99" s="22"/>
    </row>
    <row r="100" spans="1:20" ht="18">
      <c r="C100" s="15" t="s">
        <v>18</v>
      </c>
      <c r="D100" s="12"/>
      <c r="F100" s="16" t="s">
        <v>19</v>
      </c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4"/>
    </row>
    <row r="101" spans="1:20" ht="13.8" customHeight="1"/>
    <row r="102" spans="1:20" ht="15.75" customHeight="1"/>
    <row r="103" spans="1:20" s="25" customFormat="1" ht="29.4" customHeight="1">
      <c r="A103" s="19"/>
      <c r="B103" s="19"/>
      <c r="C103" s="20"/>
      <c r="D103" s="21"/>
      <c r="E103" s="11"/>
      <c r="F103" s="11"/>
      <c r="G103" s="10"/>
      <c r="H103" s="10"/>
      <c r="I103" s="10"/>
      <c r="J103" s="10"/>
      <c r="K103" s="10"/>
      <c r="L103" s="10"/>
      <c r="M103" s="10"/>
      <c r="N103" s="10"/>
      <c r="O103" s="10"/>
      <c r="P103" s="21"/>
      <c r="Q103" s="22"/>
    </row>
    <row r="104" spans="1:20" ht="92.4" customHeight="1">
      <c r="A104" s="249"/>
      <c r="B104" s="446" t="s">
        <v>115</v>
      </c>
      <c r="C104" s="447"/>
      <c r="D104" s="447"/>
      <c r="E104" s="447"/>
      <c r="F104" s="447"/>
      <c r="G104" s="447"/>
      <c r="H104" s="447"/>
      <c r="I104" s="249"/>
      <c r="J104" s="249"/>
      <c r="K104" s="249"/>
      <c r="L104" s="50"/>
      <c r="M104" s="50"/>
      <c r="N104" s="50"/>
      <c r="O104" s="50"/>
    </row>
    <row r="105" spans="1:20" ht="17.399999999999999">
      <c r="A105" s="215"/>
      <c r="B105" s="215"/>
      <c r="C105" s="215"/>
      <c r="D105" s="215"/>
      <c r="E105" s="215"/>
      <c r="F105" s="215"/>
      <c r="G105" s="215"/>
    </row>
    <row r="106" spans="1:20" ht="18">
      <c r="A106" s="215"/>
      <c r="K106" s="8"/>
    </row>
    <row r="107" spans="1:20" ht="18">
      <c r="A107" s="128"/>
      <c r="B107" s="128"/>
      <c r="C107" s="128"/>
      <c r="D107" s="128"/>
      <c r="E107" s="25" t="s">
        <v>116</v>
      </c>
      <c r="F107" s="128"/>
      <c r="G107" s="128"/>
      <c r="K107" s="8"/>
    </row>
    <row r="108" spans="1:20" ht="18">
      <c r="A108" s="128"/>
      <c r="B108" s="128"/>
      <c r="C108" s="128"/>
      <c r="D108" s="128"/>
      <c r="E108" s="128"/>
      <c r="F108" s="128"/>
      <c r="G108" s="128"/>
      <c r="K108" s="8"/>
    </row>
    <row r="109" spans="1:20" ht="18">
      <c r="Q109" s="9"/>
    </row>
    <row r="110" spans="1:20" s="25" customFormat="1" ht="21" customHeight="1">
      <c r="A110" s="19"/>
      <c r="B110" s="19"/>
      <c r="C110" s="20"/>
      <c r="D110" s="21"/>
      <c r="E110" s="11"/>
      <c r="F110" s="11"/>
      <c r="G110" s="10"/>
      <c r="H110" s="10"/>
      <c r="I110" s="10"/>
      <c r="J110" s="10"/>
      <c r="K110" s="10"/>
      <c r="L110" s="10"/>
      <c r="M110" s="10"/>
      <c r="N110" s="10"/>
      <c r="O110" s="10"/>
      <c r="P110" s="21"/>
      <c r="Q110" s="22"/>
    </row>
    <row r="111" spans="1:20" ht="21" thickBot="1">
      <c r="A111" s="540" t="s">
        <v>104</v>
      </c>
      <c r="B111" s="540"/>
      <c r="C111" s="540"/>
      <c r="D111" s="540"/>
      <c r="E111" s="540"/>
      <c r="F111" s="540"/>
      <c r="G111" s="540"/>
      <c r="H111" s="540"/>
      <c r="I111" s="540"/>
      <c r="J111" s="540"/>
      <c r="K111" s="540"/>
      <c r="L111" s="540"/>
      <c r="M111" s="540"/>
      <c r="N111" s="540"/>
      <c r="O111" s="540"/>
      <c r="P111" s="540"/>
      <c r="Q111" s="9"/>
    </row>
    <row r="112" spans="1:20" s="25" customFormat="1" ht="19.8" customHeight="1" thickBot="1">
      <c r="A112" s="26"/>
      <c r="B112" s="480" t="s">
        <v>131</v>
      </c>
      <c r="C112" s="481"/>
      <c r="D112" s="214">
        <v>20</v>
      </c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4"/>
    </row>
    <row r="113" spans="1:20" s="25" customFormat="1" ht="15.75" customHeight="1">
      <c r="A113" s="583" t="s">
        <v>1</v>
      </c>
      <c r="B113" s="584" t="s">
        <v>22</v>
      </c>
      <c r="C113" s="583" t="s">
        <v>2</v>
      </c>
      <c r="D113" s="586" t="s">
        <v>23</v>
      </c>
      <c r="E113" s="587" t="s">
        <v>24</v>
      </c>
      <c r="F113" s="588"/>
      <c r="G113" s="588"/>
      <c r="H113" s="588"/>
      <c r="I113" s="588"/>
      <c r="J113" s="588"/>
      <c r="K113" s="588"/>
      <c r="L113" s="588"/>
      <c r="M113" s="588"/>
      <c r="N113" s="588"/>
      <c r="O113" s="589" t="s">
        <v>25</v>
      </c>
      <c r="P113" s="589" t="s">
        <v>52</v>
      </c>
      <c r="Q113" s="582" t="s">
        <v>12</v>
      </c>
      <c r="T113" s="252"/>
    </row>
    <row r="114" spans="1:20" s="25" customFormat="1" ht="42.6" customHeight="1">
      <c r="A114" s="583"/>
      <c r="B114" s="585"/>
      <c r="C114" s="583"/>
      <c r="D114" s="586"/>
      <c r="E114" s="270" t="s">
        <v>29</v>
      </c>
      <c r="F114" s="270" t="s">
        <v>70</v>
      </c>
      <c r="G114" s="270" t="s">
        <v>144</v>
      </c>
      <c r="H114" s="270" t="s">
        <v>76</v>
      </c>
      <c r="I114" s="270" t="s">
        <v>21</v>
      </c>
      <c r="J114" s="270" t="s">
        <v>26</v>
      </c>
      <c r="K114" s="270" t="s">
        <v>70</v>
      </c>
      <c r="L114" s="270" t="s">
        <v>29</v>
      </c>
      <c r="M114" s="270" t="s">
        <v>28</v>
      </c>
      <c r="N114" s="270" t="s">
        <v>30</v>
      </c>
      <c r="O114" s="590"/>
      <c r="P114" s="590"/>
      <c r="Q114" s="582"/>
    </row>
    <row r="115" spans="1:20" s="34" customFormat="1" ht="25.05" customHeight="1">
      <c r="A115" s="271">
        <v>1</v>
      </c>
      <c r="B115" s="272" t="s">
        <v>145</v>
      </c>
      <c r="C115" s="273" t="s">
        <v>248</v>
      </c>
      <c r="D115" s="274">
        <v>2.6942129629629629E-3</v>
      </c>
      <c r="E115" s="275"/>
      <c r="F115" s="276"/>
      <c r="G115" s="276"/>
      <c r="H115" s="276"/>
      <c r="I115" s="278">
        <v>1</v>
      </c>
      <c r="J115" s="278"/>
      <c r="K115" s="276"/>
      <c r="L115" s="276"/>
      <c r="M115" s="275"/>
      <c r="N115" s="276"/>
      <c r="O115" s="276">
        <f>SUM(E115:N115)</f>
        <v>1</v>
      </c>
      <c r="P115" s="274">
        <f>D115+(SUM(E115:N115)*$D$8/86400)</f>
        <v>2.9256944444444443E-3</v>
      </c>
      <c r="Q115" s="441" t="s">
        <v>36</v>
      </c>
      <c r="T115" s="51"/>
    </row>
    <row r="116" spans="1:20" s="34" customFormat="1" ht="25.05" customHeight="1">
      <c r="A116" s="271">
        <v>2</v>
      </c>
      <c r="B116" s="280" t="s">
        <v>105</v>
      </c>
      <c r="C116" s="281" t="s">
        <v>143</v>
      </c>
      <c r="D116" s="274">
        <v>5.1229166666666662E-3</v>
      </c>
      <c r="E116" s="276"/>
      <c r="F116" s="276"/>
      <c r="G116" s="276"/>
      <c r="H116" s="276"/>
      <c r="I116" s="277">
        <v>1</v>
      </c>
      <c r="J116" s="276"/>
      <c r="K116" s="276"/>
      <c r="L116" s="276"/>
      <c r="M116" s="276"/>
      <c r="N116" s="276"/>
      <c r="O116" s="276">
        <f t="shared" ref="O116:O120" si="8">SUM(E116:N116)</f>
        <v>1</v>
      </c>
      <c r="P116" s="274">
        <f t="shared" ref="P116:P120" si="9">D116+(SUM(E116:N116)*$D$8/86400)</f>
        <v>5.3543981481481481E-3</v>
      </c>
      <c r="Q116" s="279">
        <v>6</v>
      </c>
      <c r="T116" s="51"/>
    </row>
    <row r="117" spans="1:20" s="34" customFormat="1" ht="25.05" customHeight="1">
      <c r="A117" s="271">
        <v>3</v>
      </c>
      <c r="B117" s="280" t="s">
        <v>106</v>
      </c>
      <c r="C117" s="281" t="s">
        <v>143</v>
      </c>
      <c r="D117" s="274">
        <v>3.6288194444444445E-3</v>
      </c>
      <c r="E117" s="276"/>
      <c r="F117" s="276"/>
      <c r="G117" s="276"/>
      <c r="H117" s="276"/>
      <c r="I117" s="276"/>
      <c r="J117" s="276"/>
      <c r="K117" s="276"/>
      <c r="L117" s="276"/>
      <c r="M117" s="276"/>
      <c r="N117" s="276"/>
      <c r="O117" s="276">
        <f t="shared" si="8"/>
        <v>0</v>
      </c>
      <c r="P117" s="274">
        <f t="shared" si="9"/>
        <v>3.6288194444444445E-3</v>
      </c>
      <c r="Q117" s="358">
        <v>4</v>
      </c>
      <c r="T117" s="51"/>
    </row>
    <row r="118" spans="1:20" s="34" customFormat="1" ht="40.200000000000003" customHeight="1">
      <c r="A118" s="271">
        <v>4</v>
      </c>
      <c r="B118" s="280" t="s">
        <v>146</v>
      </c>
      <c r="C118" s="357" t="s">
        <v>111</v>
      </c>
      <c r="D118" s="274">
        <v>4.2400462962962964E-3</v>
      </c>
      <c r="E118" s="276"/>
      <c r="F118" s="276"/>
      <c r="G118" s="276"/>
      <c r="H118" s="276"/>
      <c r="I118" s="276">
        <v>1</v>
      </c>
      <c r="J118" s="276"/>
      <c r="K118" s="276"/>
      <c r="L118" s="276"/>
      <c r="M118" s="276"/>
      <c r="N118" s="276"/>
      <c r="O118" s="276">
        <f t="shared" si="8"/>
        <v>1</v>
      </c>
      <c r="P118" s="274">
        <f t="shared" si="9"/>
        <v>4.4715277777777783E-3</v>
      </c>
      <c r="Q118" s="279">
        <v>5</v>
      </c>
      <c r="T118" s="52"/>
    </row>
    <row r="119" spans="1:20" s="34" customFormat="1" ht="40.200000000000003" customHeight="1">
      <c r="A119" s="271">
        <v>5</v>
      </c>
      <c r="B119" s="280" t="s">
        <v>64</v>
      </c>
      <c r="C119" s="357" t="s">
        <v>134</v>
      </c>
      <c r="D119" s="274">
        <v>2.4695601851851853E-3</v>
      </c>
      <c r="E119" s="276"/>
      <c r="F119" s="276"/>
      <c r="G119" s="276"/>
      <c r="H119" s="276"/>
      <c r="I119" s="276"/>
      <c r="J119" s="276"/>
      <c r="K119" s="276"/>
      <c r="L119" s="276"/>
      <c r="M119" s="276"/>
      <c r="N119" s="276"/>
      <c r="O119" s="276">
        <f t="shared" si="8"/>
        <v>0</v>
      </c>
      <c r="P119" s="274">
        <f t="shared" si="9"/>
        <v>2.4695601851851853E-3</v>
      </c>
      <c r="Q119" s="440" t="s">
        <v>34</v>
      </c>
      <c r="T119" s="52"/>
    </row>
    <row r="120" spans="1:20" s="34" customFormat="1" ht="25.05" customHeight="1">
      <c r="A120" s="271">
        <v>6</v>
      </c>
      <c r="B120" s="272" t="s">
        <v>49</v>
      </c>
      <c r="C120" s="273" t="s">
        <v>134</v>
      </c>
      <c r="D120" s="274">
        <v>2.6290509259259257E-3</v>
      </c>
      <c r="E120" s="276"/>
      <c r="F120" s="276"/>
      <c r="G120" s="276"/>
      <c r="H120" s="276"/>
      <c r="I120" s="276"/>
      <c r="J120" s="276"/>
      <c r="K120" s="276"/>
      <c r="L120" s="276"/>
      <c r="M120" s="276"/>
      <c r="N120" s="276"/>
      <c r="O120" s="276">
        <f t="shared" si="8"/>
        <v>0</v>
      </c>
      <c r="P120" s="274">
        <f t="shared" si="9"/>
        <v>2.6290509259259257E-3</v>
      </c>
      <c r="Q120" s="442" t="s">
        <v>35</v>
      </c>
      <c r="T120" s="52"/>
    </row>
    <row r="121" spans="1:20" s="25" customFormat="1" ht="15.6">
      <c r="A121" s="19"/>
      <c r="B121" s="19"/>
      <c r="C121" s="20"/>
      <c r="D121" s="21"/>
      <c r="E121" s="11"/>
      <c r="F121" s="11"/>
      <c r="G121" s="10"/>
      <c r="H121" s="10"/>
      <c r="I121" s="10"/>
      <c r="J121" s="10"/>
      <c r="K121" s="10"/>
      <c r="L121" s="10"/>
      <c r="M121" s="10"/>
      <c r="N121" s="10"/>
      <c r="O121" s="10"/>
      <c r="P121" s="21"/>
      <c r="Q121" s="22"/>
    </row>
    <row r="122" spans="1:20" ht="18">
      <c r="C122" s="15" t="s">
        <v>18</v>
      </c>
      <c r="D122" s="12"/>
      <c r="F122" s="16" t="s">
        <v>19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4"/>
    </row>
  </sheetData>
  <mergeCells count="55">
    <mergeCell ref="B1:H1"/>
    <mergeCell ref="A7:P7"/>
    <mergeCell ref="B8:C8"/>
    <mergeCell ref="A9:A10"/>
    <mergeCell ref="B9:B10"/>
    <mergeCell ref="C9:C10"/>
    <mergeCell ref="D9:D10"/>
    <mergeCell ref="E9:N9"/>
    <mergeCell ref="O9:O10"/>
    <mergeCell ref="P9:P10"/>
    <mergeCell ref="Q9:Q10"/>
    <mergeCell ref="B26:H26"/>
    <mergeCell ref="A33:N33"/>
    <mergeCell ref="A35:A36"/>
    <mergeCell ref="B35:B36"/>
    <mergeCell ref="C35:C36"/>
    <mergeCell ref="D35:D36"/>
    <mergeCell ref="E35:K35"/>
    <mergeCell ref="L35:L36"/>
    <mergeCell ref="M35:M36"/>
    <mergeCell ref="S35:S36"/>
    <mergeCell ref="B51:H51"/>
    <mergeCell ref="A58:N58"/>
    <mergeCell ref="A60:A61"/>
    <mergeCell ref="B60:B61"/>
    <mergeCell ref="C60:C61"/>
    <mergeCell ref="D60:D61"/>
    <mergeCell ref="E60:K60"/>
    <mergeCell ref="L60:L61"/>
    <mergeCell ref="M60:M61"/>
    <mergeCell ref="N60:N61"/>
    <mergeCell ref="S60:S61"/>
    <mergeCell ref="C89:C90"/>
    <mergeCell ref="D89:D90"/>
    <mergeCell ref="E89:N89"/>
    <mergeCell ref="B88:C88"/>
    <mergeCell ref="N35:N36"/>
    <mergeCell ref="B80:H80"/>
    <mergeCell ref="A87:P87"/>
    <mergeCell ref="Q113:Q114"/>
    <mergeCell ref="P89:P90"/>
    <mergeCell ref="Q89:Q90"/>
    <mergeCell ref="O89:O90"/>
    <mergeCell ref="B104:H104"/>
    <mergeCell ref="A111:P111"/>
    <mergeCell ref="B112:C112"/>
    <mergeCell ref="A113:A114"/>
    <mergeCell ref="B113:B114"/>
    <mergeCell ref="C113:C114"/>
    <mergeCell ref="D113:D114"/>
    <mergeCell ref="E113:N113"/>
    <mergeCell ref="O113:O114"/>
    <mergeCell ref="P113:P114"/>
    <mergeCell ref="A89:A90"/>
    <mergeCell ref="B89:B90"/>
  </mergeCells>
  <printOptions horizontalCentered="1"/>
  <pageMargins left="0.15748031496062992" right="0.15748031496062992" top="0.55118110236220474" bottom="0.55118110236220474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Kopvertejums</vt:lpstr>
      <vt:lpstr> KKP CD</vt:lpstr>
      <vt:lpstr> KKP CD_punkti</vt:lpstr>
      <vt:lpstr>KKP PAB</vt:lpstr>
      <vt:lpstr>KKP PAB_punkti</vt:lpstr>
      <vt:lpstr>KTT</vt:lpstr>
      <vt:lpstr>ITT meit 2026</vt:lpstr>
      <vt:lpstr>ITT zēni 2026</vt:lpstr>
      <vt:lpstr>'ITT meit 2026'!Print_Area</vt:lpstr>
      <vt:lpstr>'ITT zēni 2026'!Print_Area</vt:lpstr>
      <vt:lpstr>Kopvertejums!Print_Area</vt:lpstr>
      <vt:lpstr>KTT!Print_Area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</dc:creator>
  <cp:lastModifiedBy>Andris Lukss</cp:lastModifiedBy>
  <cp:lastPrinted>2026-05-24T11:31:59Z</cp:lastPrinted>
  <dcterms:created xsi:type="dcterms:W3CDTF">2016-05-29T16:32:18Z</dcterms:created>
  <dcterms:modified xsi:type="dcterms:W3CDTF">2026-05-26T05:47:45Z</dcterms:modified>
</cp:coreProperties>
</file>